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ramunas.kavaliauskas\Desktop\"/>
    </mc:Choice>
  </mc:AlternateContent>
  <bookViews>
    <workbookView xWindow="0" yWindow="0" windowWidth="23040" windowHeight="9192"/>
  </bookViews>
  <sheets>
    <sheet name="Schedule" sheetId="2" r:id="rId1"/>
    <sheet name="U17_U19" sheetId="7" r:id="rId2"/>
    <sheet name="TIKSLAI" sheetId="8" r:id="rId3"/>
    <sheet name="Help" sheetId="4" r:id="rId4"/>
    <sheet name="©" sheetId="6" r:id="rId5"/>
  </sheets>
  <definedNames>
    <definedName name="eventlabels">Schedule!$N$11:$N$18</definedName>
    <definedName name="_xlnm.Print_Area" localSheetId="0">Schedule!$A:$O</definedName>
    <definedName name="_xlnm.Print_Titles" localSheetId="0">Schedule!$6:$8</definedName>
    <definedName name="valuevx">42.314159</definedName>
    <definedName name="vertex42_copyright" hidden="1">"© 2013-2017 Vertex42 LLC"</definedName>
    <definedName name="vertex42_id" hidden="1">"yearly_schedule_of_events.xlsx"</definedName>
    <definedName name="vertex42_title" hidden="1">"Yearly Schedule of Events"</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3" i="2" l="1"/>
  <c r="J82" i="2"/>
  <c r="I27" i="7" l="1"/>
  <c r="I26" i="7"/>
  <c r="I25" i="7"/>
  <c r="I24" i="7"/>
  <c r="I23" i="7"/>
  <c r="I21" i="7"/>
  <c r="I16" i="7"/>
  <c r="I17" i="7"/>
  <c r="I18" i="7"/>
  <c r="I19" i="7"/>
  <c r="I20" i="7"/>
  <c r="I15" i="7"/>
  <c r="I13" i="7"/>
  <c r="I4" i="7"/>
  <c r="I5" i="7"/>
  <c r="I6" i="7"/>
  <c r="I7" i="7"/>
  <c r="I8" i="7"/>
  <c r="I9" i="7"/>
  <c r="I10" i="7"/>
  <c r="I11" i="7"/>
  <c r="I12" i="7"/>
  <c r="I3" i="7"/>
  <c r="I28" i="7" l="1"/>
  <c r="I37" i="7" s="1"/>
  <c r="B30" i="2"/>
  <c r="B21" i="2"/>
  <c r="B11" i="2"/>
  <c r="J11" i="2" l="1"/>
  <c r="J21" i="2"/>
  <c r="J30" i="2"/>
  <c r="H126" i="2"/>
  <c r="G126" i="2"/>
  <c r="F126" i="2"/>
  <c r="E126" i="2"/>
  <c r="D126" i="2"/>
  <c r="C126" i="2"/>
  <c r="B126" i="2"/>
  <c r="H116" i="2"/>
  <c r="G116" i="2"/>
  <c r="F116" i="2"/>
  <c r="E116" i="2"/>
  <c r="D116" i="2"/>
  <c r="C116" i="2"/>
  <c r="B116" i="2"/>
  <c r="H107" i="2"/>
  <c r="G107" i="2"/>
  <c r="F107" i="2"/>
  <c r="E107" i="2"/>
  <c r="D107" i="2"/>
  <c r="C107" i="2"/>
  <c r="B107" i="2"/>
  <c r="H98" i="2"/>
  <c r="G98" i="2"/>
  <c r="F98" i="2"/>
  <c r="E98" i="2"/>
  <c r="D98" i="2"/>
  <c r="C98" i="2"/>
  <c r="B98" i="2"/>
  <c r="H87" i="2"/>
  <c r="G87" i="2"/>
  <c r="F87" i="2"/>
  <c r="E87" i="2"/>
  <c r="D87" i="2"/>
  <c r="C87" i="2"/>
  <c r="B87" i="2"/>
  <c r="H77" i="2"/>
  <c r="G77" i="2"/>
  <c r="F77" i="2"/>
  <c r="E77" i="2"/>
  <c r="D77" i="2"/>
  <c r="C77" i="2"/>
  <c r="B77" i="2"/>
  <c r="H66" i="2"/>
  <c r="G66" i="2"/>
  <c r="F66" i="2"/>
  <c r="E66" i="2"/>
  <c r="D66" i="2"/>
  <c r="C66" i="2"/>
  <c r="B66" i="2"/>
  <c r="H55" i="2"/>
  <c r="G55" i="2"/>
  <c r="F55" i="2"/>
  <c r="E55" i="2"/>
  <c r="D55" i="2"/>
  <c r="C55" i="2"/>
  <c r="B55" i="2"/>
  <c r="H44" i="2"/>
  <c r="G44" i="2"/>
  <c r="F44" i="2"/>
  <c r="E44" i="2"/>
  <c r="D44" i="2"/>
  <c r="C44" i="2"/>
  <c r="B44" i="2"/>
  <c r="H31" i="2"/>
  <c r="G31" i="2"/>
  <c r="F31" i="2"/>
  <c r="E31" i="2"/>
  <c r="D31" i="2"/>
  <c r="C31" i="2"/>
  <c r="B31" i="2"/>
  <c r="H22" i="2"/>
  <c r="G22" i="2"/>
  <c r="F22" i="2"/>
  <c r="E22" i="2"/>
  <c r="D22" i="2"/>
  <c r="C22" i="2"/>
  <c r="B22" i="2"/>
  <c r="H12" i="2"/>
  <c r="G12" i="2"/>
  <c r="F12" i="2"/>
  <c r="E12" i="2"/>
  <c r="D12" i="2"/>
  <c r="C12" i="2"/>
  <c r="B12" i="2"/>
  <c r="B125" i="2" l="1"/>
  <c r="B115" i="2"/>
  <c r="B106" i="2"/>
  <c r="B97" i="2"/>
  <c r="B86" i="2"/>
  <c r="J86" i="2" s="1"/>
  <c r="B76" i="2"/>
  <c r="B65" i="2"/>
  <c r="B54" i="2"/>
  <c r="B43" i="2"/>
  <c r="J54" i="2" l="1"/>
  <c r="J97" i="2"/>
  <c r="J76" i="2"/>
  <c r="J65" i="2"/>
  <c r="J106" i="2"/>
  <c r="J115" i="2"/>
  <c r="J43" i="2"/>
  <c r="J125" i="2"/>
  <c r="B127" i="2"/>
  <c r="C127" i="2" s="1"/>
  <c r="D127" i="2" s="1"/>
  <c r="E127" i="2" s="1"/>
  <c r="F127" i="2" s="1"/>
  <c r="G127" i="2" s="1"/>
  <c r="H127" i="2" s="1"/>
  <c r="B117" i="2"/>
  <c r="C117" i="2" s="1"/>
  <c r="D117" i="2" s="1"/>
  <c r="E117" i="2" s="1"/>
  <c r="B108" i="2"/>
  <c r="B78" i="2"/>
  <c r="C78" i="2" s="1"/>
  <c r="D78" i="2" s="1"/>
  <c r="E78" i="2" s="1"/>
  <c r="F78" i="2" s="1"/>
  <c r="G78" i="2" s="1"/>
  <c r="H78" i="2" s="1"/>
  <c r="B67" i="2"/>
  <c r="C67" i="2" s="1"/>
  <c r="D67" i="2" s="1"/>
  <c r="E67" i="2" s="1"/>
  <c r="F67" i="2" s="1"/>
  <c r="G67" i="2" s="1"/>
  <c r="H67" i="2" s="1"/>
  <c r="B56" i="2"/>
  <c r="C56" i="2" s="1"/>
  <c r="B45" i="2"/>
  <c r="C45" i="2" s="1"/>
  <c r="D45" i="2" s="1"/>
  <c r="E45" i="2" s="1"/>
  <c r="F45" i="2" s="1"/>
  <c r="G45" i="2" s="1"/>
  <c r="H45" i="2" s="1"/>
  <c r="B32" i="2"/>
  <c r="C32" i="2" s="1"/>
  <c r="D32" i="2" s="1"/>
  <c r="E32" i="2" s="1"/>
  <c r="F32" i="2" s="1"/>
  <c r="G32" i="2" s="1"/>
  <c r="H32" i="2" s="1"/>
  <c r="B23" i="2"/>
  <c r="C23" i="2" s="1"/>
  <c r="D23" i="2" s="1"/>
  <c r="E23" i="2" s="1"/>
  <c r="F23" i="2" s="1"/>
  <c r="G23" i="2" s="1"/>
  <c r="H23" i="2" s="1"/>
  <c r="B24" i="2" s="1"/>
  <c r="C24" i="2" s="1"/>
  <c r="D24" i="2" s="1"/>
  <c r="E24" i="2" s="1"/>
  <c r="F24" i="2" s="1"/>
  <c r="G24" i="2" s="1"/>
  <c r="H24" i="2" s="1"/>
  <c r="B25" i="2" s="1"/>
  <c r="C25" i="2" s="1"/>
  <c r="D25" i="2" s="1"/>
  <c r="E25" i="2" s="1"/>
  <c r="F25" i="2" s="1"/>
  <c r="B13" i="2"/>
  <c r="C13" i="2" s="1"/>
  <c r="D13" i="2" s="1"/>
  <c r="E13" i="2" s="1"/>
  <c r="F13" i="2" s="1"/>
  <c r="G13" i="2" s="1"/>
  <c r="H13" i="2" s="1"/>
  <c r="B14" i="2" s="1"/>
  <c r="C14" i="2" s="1"/>
  <c r="D14" i="2" s="1"/>
  <c r="E14" i="2" s="1"/>
  <c r="F14" i="2" s="1"/>
  <c r="B99" i="2"/>
  <c r="C99" i="2" s="1"/>
  <c r="D99" i="2" s="1"/>
  <c r="E99" i="2" s="1"/>
  <c r="F99" i="2" s="1"/>
  <c r="G99" i="2" s="1"/>
  <c r="B88" i="2"/>
  <c r="C88" i="2" s="1"/>
  <c r="D88" i="2" s="1"/>
  <c r="B68" i="2" l="1"/>
  <c r="C68" i="2" s="1"/>
  <c r="D68" i="2" s="1"/>
  <c r="E68" i="2" s="1"/>
  <c r="F68" i="2" s="1"/>
  <c r="J67" i="2" s="1"/>
  <c r="J66" i="2"/>
  <c r="B46" i="2"/>
  <c r="C46" i="2" s="1"/>
  <c r="D46" i="2" s="1"/>
  <c r="E46" i="2" s="1"/>
  <c r="F46" i="2" s="1"/>
  <c r="G46" i="2" s="1"/>
  <c r="H46" i="2" s="1"/>
  <c r="B47" i="2" s="1"/>
  <c r="C47" i="2" s="1"/>
  <c r="D47" i="2" s="1"/>
  <c r="E47" i="2" s="1"/>
  <c r="F47" i="2" s="1"/>
  <c r="G47" i="2" s="1"/>
  <c r="H47" i="2" s="1"/>
  <c r="J48" i="2" s="1"/>
  <c r="J44" i="2"/>
  <c r="B79" i="2"/>
  <c r="C79" i="2" s="1"/>
  <c r="D79" i="2" s="1"/>
  <c r="E79" i="2" s="1"/>
  <c r="F79" i="2" s="1"/>
  <c r="G79" i="2" s="1"/>
  <c r="H79" i="2" s="1"/>
  <c r="B80" i="2" s="1"/>
  <c r="C80" i="2" s="1"/>
  <c r="D80" i="2" s="1"/>
  <c r="E80" i="2" s="1"/>
  <c r="F80" i="2" s="1"/>
  <c r="G80" i="2" s="1"/>
  <c r="G14" i="2"/>
  <c r="J14" i="2"/>
  <c r="E88" i="2"/>
  <c r="J87" i="2"/>
  <c r="H99" i="2"/>
  <c r="C108" i="2"/>
  <c r="D108" i="2" s="1"/>
  <c r="E108" i="2" s="1"/>
  <c r="F108" i="2" s="1"/>
  <c r="G108" i="2" s="1"/>
  <c r="H108" i="2" s="1"/>
  <c r="B109" i="2" s="1"/>
  <c r="C109" i="2" s="1"/>
  <c r="D109" i="2" s="1"/>
  <c r="E109" i="2" s="1"/>
  <c r="F109" i="2" s="1"/>
  <c r="G109" i="2" s="1"/>
  <c r="H109" i="2" s="1"/>
  <c r="B110" i="2" s="1"/>
  <c r="C110" i="2" s="1"/>
  <c r="D110" i="2" s="1"/>
  <c r="E110" i="2" s="1"/>
  <c r="F110" i="2" s="1"/>
  <c r="G110" i="2" s="1"/>
  <c r="H110" i="2" s="1"/>
  <c r="F117" i="2"/>
  <c r="J116" i="2"/>
  <c r="B128" i="2"/>
  <c r="C128" i="2" s="1"/>
  <c r="D128" i="2" s="1"/>
  <c r="E128" i="2" s="1"/>
  <c r="F128" i="2" s="1"/>
  <c r="G128" i="2" s="1"/>
  <c r="H128" i="2" s="1"/>
  <c r="B129" i="2" s="1"/>
  <c r="C129" i="2" s="1"/>
  <c r="D129" i="2" s="1"/>
  <c r="E129" i="2" s="1"/>
  <c r="F129" i="2" s="1"/>
  <c r="G129" i="2" s="1"/>
  <c r="H129" i="2" s="1"/>
  <c r="B130" i="2" s="1"/>
  <c r="C130" i="2" s="1"/>
  <c r="D130" i="2" s="1"/>
  <c r="E130" i="2" s="1"/>
  <c r="F130" i="2" s="1"/>
  <c r="G130" i="2" s="1"/>
  <c r="H130" i="2" s="1"/>
  <c r="B131" i="2" s="1"/>
  <c r="J127" i="2"/>
  <c r="D56" i="2"/>
  <c r="E56" i="2" s="1"/>
  <c r="F56" i="2" s="1"/>
  <c r="G56" i="2" s="1"/>
  <c r="H56" i="2" s="1"/>
  <c r="J57" i="2" s="1"/>
  <c r="J55" i="2"/>
  <c r="G25" i="2"/>
  <c r="H25" i="2" s="1"/>
  <c r="B26" i="2" s="1"/>
  <c r="C26" i="2" s="1"/>
  <c r="D26" i="2" s="1"/>
  <c r="J26" i="2" s="1"/>
  <c r="B33" i="2"/>
  <c r="C33" i="2" s="1"/>
  <c r="D33" i="2" s="1"/>
  <c r="E33" i="2" s="1"/>
  <c r="F33" i="2" s="1"/>
  <c r="G33" i="2" s="1"/>
  <c r="H33" i="2" s="1"/>
  <c r="J31" i="2"/>
  <c r="B111" i="2" l="1"/>
  <c r="C111" i="2" s="1"/>
  <c r="D111" i="2" s="1"/>
  <c r="E111" i="2" s="1"/>
  <c r="F111" i="2" s="1"/>
  <c r="G111" i="2" s="1"/>
  <c r="H111" i="2" s="1"/>
  <c r="J110" i="2"/>
  <c r="H80" i="2"/>
  <c r="J79" i="2"/>
  <c r="G68" i="2"/>
  <c r="J68" i="2" s="1"/>
  <c r="J45" i="2"/>
  <c r="F88" i="2"/>
  <c r="J88" i="2"/>
  <c r="H68" i="2"/>
  <c r="J69" i="2" s="1"/>
  <c r="J78" i="2"/>
  <c r="H14" i="2"/>
  <c r="J15" i="2"/>
  <c r="B100" i="2"/>
  <c r="C100" i="2" s="1"/>
  <c r="D100" i="2" s="1"/>
  <c r="E100" i="2" s="1"/>
  <c r="F100" i="2" s="1"/>
  <c r="G100" i="2" s="1"/>
  <c r="H100" i="2" s="1"/>
  <c r="B101" i="2" s="1"/>
  <c r="C101" i="2" s="1"/>
  <c r="D101" i="2" s="1"/>
  <c r="E101" i="2" s="1"/>
  <c r="F101" i="2" s="1"/>
  <c r="G101" i="2" s="1"/>
  <c r="H101" i="2" s="1"/>
  <c r="G117" i="2"/>
  <c r="J117" i="2"/>
  <c r="C131" i="2"/>
  <c r="J129" i="2"/>
  <c r="B57" i="2"/>
  <c r="B34" i="2"/>
  <c r="C34" i="2" s="1"/>
  <c r="D34" i="2" s="1"/>
  <c r="E34" i="2" s="1"/>
  <c r="F34" i="2" s="1"/>
  <c r="G34" i="2" s="1"/>
  <c r="H34" i="2" s="1"/>
  <c r="J34" i="2" s="1"/>
  <c r="B48" i="2"/>
  <c r="E26" i="2"/>
  <c r="F26" i="2" s="1"/>
  <c r="G26" i="2" s="1"/>
  <c r="H26" i="2" s="1"/>
  <c r="B27" i="2" s="1"/>
  <c r="C27" i="2" s="1"/>
  <c r="D27" i="2" s="1"/>
  <c r="E27" i="2" s="1"/>
  <c r="F27" i="2" s="1"/>
  <c r="G27" i="2" s="1"/>
  <c r="H27" i="2" s="1"/>
  <c r="B28" i="2" s="1"/>
  <c r="C28" i="2" s="1"/>
  <c r="D28" i="2" s="1"/>
  <c r="E28" i="2" s="1"/>
  <c r="F28" i="2" s="1"/>
  <c r="G28" i="2" s="1"/>
  <c r="H28" i="2" s="1"/>
  <c r="B81" i="2" l="1"/>
  <c r="J80" i="2"/>
  <c r="B69" i="2"/>
  <c r="J70" i="2" s="1"/>
  <c r="C57" i="2"/>
  <c r="D57" i="2" s="1"/>
  <c r="E57" i="2" s="1"/>
  <c r="F57" i="2" s="1"/>
  <c r="G57" i="2" s="1"/>
  <c r="H57" i="2" s="1"/>
  <c r="B58" i="2" s="1"/>
  <c r="C58" i="2" s="1"/>
  <c r="D58" i="2" s="1"/>
  <c r="E58" i="2" s="1"/>
  <c r="F58" i="2" s="1"/>
  <c r="G58" i="2" s="1"/>
  <c r="H58" i="2" s="1"/>
  <c r="J60" i="2" s="1"/>
  <c r="J58" i="2"/>
  <c r="B15" i="2"/>
  <c r="J16" i="2"/>
  <c r="G88" i="2"/>
  <c r="J89" i="2"/>
  <c r="B112" i="2"/>
  <c r="D131" i="2"/>
  <c r="J130" i="2"/>
  <c r="H117" i="2"/>
  <c r="J118" i="2"/>
  <c r="B102" i="2"/>
  <c r="C102" i="2" s="1"/>
  <c r="D102" i="2" s="1"/>
  <c r="E102" i="2" s="1"/>
  <c r="F102" i="2" s="1"/>
  <c r="G102" i="2" s="1"/>
  <c r="H102" i="2" s="1"/>
  <c r="J101" i="2"/>
  <c r="C48" i="2"/>
  <c r="D48" i="2" s="1"/>
  <c r="E48" i="2" s="1"/>
  <c r="F48" i="2" s="1"/>
  <c r="G48" i="2" s="1"/>
  <c r="H48" i="2" s="1"/>
  <c r="B35" i="2"/>
  <c r="C35" i="2" s="1"/>
  <c r="D35" i="2" s="1"/>
  <c r="E35" i="2" s="1"/>
  <c r="C69" i="2" l="1"/>
  <c r="D69" i="2" s="1"/>
  <c r="E69" i="2" s="1"/>
  <c r="F69" i="2" s="1"/>
  <c r="G69" i="2" s="1"/>
  <c r="H69" i="2" s="1"/>
  <c r="C81" i="2"/>
  <c r="D81" i="2" s="1"/>
  <c r="E81" i="2" s="1"/>
  <c r="F81" i="2" s="1"/>
  <c r="G81" i="2" s="1"/>
  <c r="H81" i="2" s="1"/>
  <c r="B82" i="2" s="1"/>
  <c r="C82" i="2" s="1"/>
  <c r="D82" i="2" s="1"/>
  <c r="E82" i="2" s="1"/>
  <c r="F82" i="2" s="1"/>
  <c r="G82" i="2" s="1"/>
  <c r="H82" i="2" s="1"/>
  <c r="J81" i="2"/>
  <c r="B59" i="2"/>
  <c r="F35" i="2"/>
  <c r="J35" i="2"/>
  <c r="H88" i="2"/>
  <c r="J90" i="2"/>
  <c r="C15" i="2"/>
  <c r="D15" i="2" s="1"/>
  <c r="E15" i="2" s="1"/>
  <c r="F15" i="2" s="1"/>
  <c r="G15" i="2" s="1"/>
  <c r="H15" i="2" s="1"/>
  <c r="B16" i="2" s="1"/>
  <c r="C16" i="2" s="1"/>
  <c r="D16" i="2" s="1"/>
  <c r="E16" i="2" s="1"/>
  <c r="F16" i="2" s="1"/>
  <c r="G16" i="2" s="1"/>
  <c r="H16" i="2" s="1"/>
  <c r="B17" i="2" s="1"/>
  <c r="C17" i="2" s="1"/>
  <c r="D17" i="2" s="1"/>
  <c r="E17" i="2" s="1"/>
  <c r="F17" i="2" s="1"/>
  <c r="G17" i="2" s="1"/>
  <c r="H17" i="2" s="1"/>
  <c r="B18" i="2" s="1"/>
  <c r="C18" i="2" s="1"/>
  <c r="D18" i="2" s="1"/>
  <c r="E18" i="2" s="1"/>
  <c r="F18" i="2" s="1"/>
  <c r="G18" i="2" s="1"/>
  <c r="H18" i="2" s="1"/>
  <c r="J17" i="2"/>
  <c r="B103" i="2"/>
  <c r="C103" i="2" s="1"/>
  <c r="D103" i="2" s="1"/>
  <c r="E103" i="2" s="1"/>
  <c r="F103" i="2" s="1"/>
  <c r="G103" i="2" s="1"/>
  <c r="H103" i="2" s="1"/>
  <c r="J103" i="2" s="1"/>
  <c r="J102" i="2"/>
  <c r="B118" i="2"/>
  <c r="J119" i="2"/>
  <c r="E131" i="2"/>
  <c r="F131" i="2" s="1"/>
  <c r="G131" i="2" s="1"/>
  <c r="H131" i="2" s="1"/>
  <c r="B132" i="2" s="1"/>
  <c r="C132" i="2" s="1"/>
  <c r="D132" i="2" s="1"/>
  <c r="E132" i="2" s="1"/>
  <c r="F132" i="2" s="1"/>
  <c r="G132" i="2" s="1"/>
  <c r="H132" i="2" s="1"/>
  <c r="J131" i="2"/>
  <c r="C112" i="2"/>
  <c r="D112" i="2" s="1"/>
  <c r="E112" i="2" s="1"/>
  <c r="F112" i="2" s="1"/>
  <c r="G112" i="2" s="1"/>
  <c r="H112" i="2" s="1"/>
  <c r="B113" i="2" s="1"/>
  <c r="C113" i="2" s="1"/>
  <c r="D113" i="2" s="1"/>
  <c r="E113" i="2" s="1"/>
  <c r="F113" i="2" s="1"/>
  <c r="G113" i="2" s="1"/>
  <c r="H113" i="2" s="1"/>
  <c r="B49" i="2"/>
  <c r="J50" i="2"/>
  <c r="B83" i="2" l="1"/>
  <c r="B70" i="2"/>
  <c r="J71" i="2"/>
  <c r="C59" i="2"/>
  <c r="D59" i="2" s="1"/>
  <c r="E59" i="2" s="1"/>
  <c r="F59" i="2" s="1"/>
  <c r="G59" i="2" s="1"/>
  <c r="H59" i="2" s="1"/>
  <c r="B60" i="2" s="1"/>
  <c r="C60" i="2" s="1"/>
  <c r="D60" i="2" s="1"/>
  <c r="E60" i="2" s="1"/>
  <c r="F60" i="2" s="1"/>
  <c r="G60" i="2" s="1"/>
  <c r="H60" i="2" s="1"/>
  <c r="B61" i="2" s="1"/>
  <c r="C61" i="2" s="1"/>
  <c r="D61" i="2" s="1"/>
  <c r="E61" i="2" s="1"/>
  <c r="F61" i="2" s="1"/>
  <c r="G61" i="2" s="1"/>
  <c r="H61" i="2" s="1"/>
  <c r="J61" i="2"/>
  <c r="G35" i="2"/>
  <c r="J36" i="2"/>
  <c r="B89" i="2"/>
  <c r="C89" i="2" s="1"/>
  <c r="D89" i="2" s="1"/>
  <c r="E89" i="2" s="1"/>
  <c r="F89" i="2" s="1"/>
  <c r="G89" i="2" s="1"/>
  <c r="H89" i="2" s="1"/>
  <c r="B90" i="2" s="1"/>
  <c r="C90" i="2" s="1"/>
  <c r="D90" i="2" s="1"/>
  <c r="J91" i="2"/>
  <c r="C118" i="2"/>
  <c r="D118" i="2" s="1"/>
  <c r="E118" i="2" s="1"/>
  <c r="F118" i="2" s="1"/>
  <c r="G118" i="2" s="1"/>
  <c r="H118" i="2" s="1"/>
  <c r="J120" i="2"/>
  <c r="B104" i="2"/>
  <c r="C104" i="2" s="1"/>
  <c r="D104" i="2" s="1"/>
  <c r="E104" i="2" s="1"/>
  <c r="F104" i="2" s="1"/>
  <c r="G104" i="2" s="1"/>
  <c r="H104" i="2" s="1"/>
  <c r="C49" i="2"/>
  <c r="D49" i="2" s="1"/>
  <c r="E49" i="2" s="1"/>
  <c r="F49" i="2" s="1"/>
  <c r="G49" i="2" s="1"/>
  <c r="H49" i="2" s="1"/>
  <c r="J51" i="2"/>
  <c r="C83" i="2" l="1"/>
  <c r="C70" i="2"/>
  <c r="D70" i="2" s="1"/>
  <c r="E70" i="2" s="1"/>
  <c r="F70" i="2" s="1"/>
  <c r="G70" i="2" s="1"/>
  <c r="H70" i="2" s="1"/>
  <c r="J72" i="2"/>
  <c r="H35" i="2"/>
  <c r="J40" i="2" s="1"/>
  <c r="J37" i="2"/>
  <c r="E90" i="2"/>
  <c r="J92" i="2"/>
  <c r="B119" i="2"/>
  <c r="C119" i="2" s="1"/>
  <c r="D119" i="2" s="1"/>
  <c r="E119" i="2" s="1"/>
  <c r="F119" i="2" s="1"/>
  <c r="G119" i="2" s="1"/>
  <c r="H119" i="2" s="1"/>
  <c r="J122" i="2"/>
  <c r="B50" i="2"/>
  <c r="C50" i="2" s="1"/>
  <c r="D50" i="2" s="1"/>
  <c r="E50" i="2" s="1"/>
  <c r="F50" i="2" s="1"/>
  <c r="G50" i="2" s="1"/>
  <c r="H50" i="2" s="1"/>
  <c r="J52" i="2"/>
  <c r="F90" i="2" l="1"/>
  <c r="G90" i="2" s="1"/>
  <c r="H90" i="2" s="1"/>
  <c r="J93" i="2"/>
  <c r="D83" i="2"/>
  <c r="E83" i="2" s="1"/>
  <c r="F83" i="2" s="1"/>
  <c r="G83" i="2" s="1"/>
  <c r="H83" i="2" s="1"/>
  <c r="B71" i="2"/>
  <c r="C71" i="2" s="1"/>
  <c r="D71" i="2" s="1"/>
  <c r="E71" i="2" s="1"/>
  <c r="F71" i="2" s="1"/>
  <c r="G71" i="2" s="1"/>
  <c r="H71" i="2" s="1"/>
  <c r="B72" i="2" s="1"/>
  <c r="C72" i="2" s="1"/>
  <c r="D72" i="2" s="1"/>
  <c r="E72" i="2" s="1"/>
  <c r="F72" i="2" s="1"/>
  <c r="G72" i="2" s="1"/>
  <c r="H72" i="2" s="1"/>
  <c r="J73" i="2"/>
  <c r="J38" i="2"/>
  <c r="B36" i="2"/>
  <c r="B91" i="2"/>
  <c r="C91" i="2" s="1"/>
  <c r="D91" i="2" s="1"/>
  <c r="E91" i="2" s="1"/>
  <c r="F91" i="2" s="1"/>
  <c r="G91" i="2" s="1"/>
  <c r="B120" i="2"/>
  <c r="C120" i="2" s="1"/>
  <c r="D120" i="2" s="1"/>
  <c r="E120" i="2" s="1"/>
  <c r="F120" i="2" s="1"/>
  <c r="G120" i="2" s="1"/>
  <c r="H120" i="2" s="1"/>
  <c r="J123" i="2"/>
  <c r="C36" i="2" l="1"/>
  <c r="D36" i="2" s="1"/>
  <c r="E36" i="2" s="1"/>
  <c r="F36" i="2" s="1"/>
  <c r="G36" i="2" s="1"/>
  <c r="H36" i="2" s="1"/>
  <c r="B37" i="2" s="1"/>
  <c r="C37" i="2" s="1"/>
  <c r="D37" i="2" s="1"/>
  <c r="E37" i="2" s="1"/>
  <c r="F37" i="2" s="1"/>
  <c r="G37" i="2" s="1"/>
  <c r="H37" i="2" s="1"/>
  <c r="J39" i="2"/>
  <c r="H91" i="2"/>
  <c r="J94" i="2" s="1"/>
  <c r="B121" i="2"/>
  <c r="C121" i="2" s="1"/>
  <c r="D121" i="2" s="1"/>
  <c r="E121" i="2" s="1"/>
  <c r="F121" i="2" s="1"/>
  <c r="G121" i="2" s="1"/>
  <c r="H121" i="2" s="1"/>
  <c r="B122" i="2" s="1"/>
  <c r="C122" i="2" s="1"/>
  <c r="D122" i="2" s="1"/>
  <c r="E122" i="2" s="1"/>
  <c r="F122" i="2" s="1"/>
  <c r="G122" i="2" s="1"/>
  <c r="H122" i="2" s="1"/>
  <c r="B92" i="2" l="1"/>
  <c r="C92" i="2" l="1"/>
  <c r="D92" i="2" s="1"/>
  <c r="E92" i="2" s="1"/>
  <c r="F92" i="2" s="1"/>
  <c r="G92" i="2" s="1"/>
  <c r="H92" i="2" s="1"/>
  <c r="B93" i="2" s="1"/>
  <c r="C93" i="2" s="1"/>
  <c r="D93" i="2" s="1"/>
  <c r="E93" i="2" s="1"/>
  <c r="F93" i="2" s="1"/>
  <c r="G93" i="2" s="1"/>
  <c r="H93" i="2" s="1"/>
</calcChain>
</file>

<file path=xl/sharedStrings.xml><?xml version="1.0" encoding="utf-8"?>
<sst xmlns="http://schemas.openxmlformats.org/spreadsheetml/2006/main" count="420" uniqueCount="206">
  <si>
    <t>Year</t>
  </si>
  <si>
    <t>Start Day</t>
  </si>
  <si>
    <t>1:Sun, 2:Mon</t>
  </si>
  <si>
    <t>Keep this row blank and hidden</t>
  </si>
  <si>
    <t>Event Type Labels</t>
  </si>
  <si>
    <t>Yearly Schedule of Events</t>
  </si>
  <si>
    <t>Help</t>
  </si>
  <si>
    <t>Instructions</t>
  </si>
  <si>
    <t>Enter the year in the header</t>
  </si>
  <si>
    <t>Choose a start day (1 = Sunday, 2 = Monday) in the header</t>
  </si>
  <si>
    <t>Add events for each month. Enter dates in a standard date format in column J.</t>
  </si>
  <si>
    <t>For each event, choose an event type from the drop-down box if you want the event to be highlighted, or leave column L blank to avoid highlighting.</t>
  </si>
  <si>
    <t>Highlighting by Event Type</t>
  </si>
  <si>
    <t>Printing</t>
  </si>
  <si>
    <t>If you add or remove rows, or modify the column widths, you may need to adjust the print area and page breaks.</t>
  </si>
  <si>
    <t>For convenience, some holidays have been included in the template. You do not need to use these, and if you want to add other holidays, you can enter the dates manually after looking them up on the internet.</t>
  </si>
  <si>
    <t>To change the page breaks, go to View &gt; Page Break Preview.</t>
  </si>
  <si>
    <t>Sharing Your Schedule of Events</t>
  </si>
  <si>
    <t>Although Vertex42.com does not permit publishing this spreadsheet on the web, you may create a PDF and publish the PDF. The attribution in the footer must not be removed.</t>
  </si>
  <si>
    <t>Holidays</t>
  </si>
  <si>
    <t>By Vertex42.com</t>
  </si>
  <si>
    <t>Do not submit copies or modifications of this template to any website or online template gallery.</t>
  </si>
  <si>
    <t>Please review the following license agreement to learn how you may or may not use this template. Thank you.</t>
  </si>
  <si>
    <t>Additional Help</t>
  </si>
  <si>
    <t>The link at the top of this worksheet will take you to the web page on vertex42.com that talks about this template.</t>
  </si>
  <si>
    <t>To change labels for the event types, edit the cells listed under "Event Type Labels." Do not leave any of these cells blank.</t>
  </si>
  <si>
    <t xml:space="preserve"> « Edit the sub-title</t>
  </si>
  <si>
    <t>You can highlight dates by choosing an Event Type in column L. The colors are controlled using conditional formatting.</t>
  </si>
  <si>
    <t>To change the Print Area, select the cells you want to print and go to Page Layout &gt; Print Area &gt; Set Print Area.</t>
  </si>
  <si>
    <t>This spreadsheet, including all worksheets and associated content is a copyrighted work under the United States and other copyright laws.</t>
  </si>
  <si>
    <t>Do not delete this worksheet.</t>
  </si>
  <si>
    <t>https://www.vertex42.com/calendars/yearly-schedule-of-events.html</t>
  </si>
  <si>
    <t>https://www.vertex42.com/licensing/EULA_privateuse.html</t>
  </si>
  <si>
    <t>© 2013-2019 Vertex42 LLC</t>
  </si>
  <si>
    <t>1)</t>
  </si>
  <si>
    <t>2)</t>
  </si>
  <si>
    <t>3)</t>
  </si>
  <si>
    <t>4)</t>
  </si>
  <si>
    <t>5)</t>
  </si>
  <si>
    <t>Edit the Title and Sub-Title at the top of the Calendar</t>
  </si>
  <si>
    <t xml:space="preserve"> « Edit the main title</t>
  </si>
  <si>
    <t>License Agreement</t>
  </si>
  <si>
    <t>© 2013-2019 Vertex42 LLC. All rights reserved.</t>
  </si>
  <si>
    <t>Ne darbo diena</t>
  </si>
  <si>
    <t>Lietuvos jaunimo (U19) ir jaunučių (U13) asmeniniai čempionatai</t>
  </si>
  <si>
    <t>Lietuvos Valstybės atkūrimo diena</t>
  </si>
  <si>
    <t>18-oji Lietuvos taurė (1-as etapas)(Bj, Dj)</t>
  </si>
  <si>
    <t>18-oji Lietuvos taurė (2-as etapas)(Cj, Ej)</t>
  </si>
  <si>
    <t>18-oji Lietuvos taurė (2-as etapas)(Bj, Dj)</t>
  </si>
  <si>
    <t>Užgavėnės</t>
  </si>
  <si>
    <t>Velykų antroji diena</t>
  </si>
  <si>
    <t>Tarptautinė darbo diena</t>
  </si>
  <si>
    <t>18-oji Lietuvos taurė (2-as etapas)(A, Bs, Cv, Ds, Es)</t>
  </si>
  <si>
    <t xml:space="preserve"> RSL Lithuanian International</t>
  </si>
  <si>
    <t>Joninės</t>
  </si>
  <si>
    <t>Karaliaus Mindaugo karūnavimo diena</t>
  </si>
  <si>
    <t>Žolinė</t>
  </si>
  <si>
    <t>Visų šventųjų diena</t>
  </si>
  <si>
    <t>Vėlynės</t>
  </si>
  <si>
    <t>Kūčios</t>
  </si>
  <si>
    <t>Šv. Kalėdos</t>
  </si>
  <si>
    <t>18-oji Lietuvos taurė (3-as etapas)(A, Bs, Cv, Ds, Es)</t>
  </si>
  <si>
    <t>18-oji Lietuvos taurė (3-as etapas)(Cj, Ej)</t>
  </si>
  <si>
    <t>18-oji Lietuvos taurė (3-as etapas)(Bj, Dj)</t>
  </si>
  <si>
    <t>RSL Lithuanian U17 International</t>
  </si>
  <si>
    <t>Tarptautinis turnyras</t>
  </si>
  <si>
    <t>RSL Lithuanian Junior</t>
  </si>
  <si>
    <t>18-oji Lietuvos taurė (4-as etapas)(A, Bs, Cv, Ds, Es)</t>
  </si>
  <si>
    <t>18-oji Lietuvos taurė (4-as etapas)(Cj, Ej)</t>
  </si>
  <si>
    <t>18-oji Lietuvos taurė (4-as etapas)(Bj, Dj)</t>
  </si>
  <si>
    <t>Lietuvos veteranų čempionatas</t>
  </si>
  <si>
    <t>Čempionatas</t>
  </si>
  <si>
    <t>Taurė</t>
  </si>
  <si>
    <t>Šventinė diena</t>
  </si>
  <si>
    <t>Svarbus renginys</t>
  </si>
  <si>
    <t>2023 LBF Varžybų kalendorius</t>
  </si>
  <si>
    <t>Lietuvos komandinis čempionatas</t>
  </si>
  <si>
    <t>LBF Varžybų kalendorius</t>
  </si>
  <si>
    <t>Rinktinių stovykla</t>
  </si>
  <si>
    <t xml:space="preserve"> YONEX Estonian International</t>
  </si>
  <si>
    <t>Polish Open</t>
  </si>
  <si>
    <t>2023 European Games</t>
  </si>
  <si>
    <t>Tarnów</t>
  </si>
  <si>
    <t>Multisport Event</t>
  </si>
  <si>
    <t xml:space="preserve">18-oji Lietuvos taurė (1-as etapas)(A, Bs, Cv, Ds, Es) </t>
  </si>
  <si>
    <t>18-oji Lietuvos taurė (1-as etapas) (Cj, Ej)</t>
  </si>
  <si>
    <t>61-asis Lietuvos suaugusiųjų asmeninis čempionatas</t>
  </si>
  <si>
    <t>Lietuvos jaunių U15 čempionatas ir jaunučių (U11) asmeniniai badmintono čempionatai</t>
  </si>
  <si>
    <t>Lietuvos jaunių (U17) čempionatas</t>
  </si>
  <si>
    <t>BIALYSTOK</t>
  </si>
  <si>
    <t>BE U17</t>
  </si>
  <si>
    <t>10/19-22</t>
  </si>
  <si>
    <t>27- 29/1/2023</t>
  </si>
  <si>
    <t>Swedish International U17 (Entry deadline 27th of December 2022)</t>
  </si>
  <si>
    <t>Polish U17 International 2023</t>
  </si>
  <si>
    <t>16-19/3/2023</t>
  </si>
  <si>
    <t>YONEX France U17 Open</t>
  </si>
  <si>
    <t>20-22/4/2023</t>
  </si>
  <si>
    <t>Asia Badminton Academy</t>
  </si>
  <si>
    <t>U17</t>
  </si>
  <si>
    <t>U19</t>
  </si>
  <si>
    <t>BE U19</t>
  </si>
  <si>
    <t>Italian Junior</t>
  </si>
  <si>
    <t>2023/02/24-26</t>
  </si>
  <si>
    <t>BWF World Junior Championships</t>
  </si>
  <si>
    <t>2023/10/02-15</t>
  </si>
  <si>
    <t>VICTOR Denmark Junior</t>
  </si>
  <si>
    <t xml:space="preserve"> VICTOR Denmark Junior</t>
  </si>
  <si>
    <t>2023/05/25-28</t>
  </si>
  <si>
    <t>SPARINGAS</t>
  </si>
  <si>
    <t>2023/02/3-5</t>
  </si>
  <si>
    <t>2023/02/10-12</t>
  </si>
  <si>
    <t>2023/04/7-9</t>
  </si>
  <si>
    <t>2023/03/10-11</t>
  </si>
  <si>
    <t>2023/04/12-13</t>
  </si>
  <si>
    <t xml:space="preserve"> CARLTON International Youth Tournament (U17)</t>
  </si>
  <si>
    <t>YONEX Estonian U17 International</t>
  </si>
  <si>
    <t xml:space="preserve"> YONEX Estonian U17 International</t>
  </si>
  <si>
    <t>2023/12/28-29</t>
  </si>
  <si>
    <t>2023/12/7-10</t>
  </si>
  <si>
    <t>LT U19</t>
  </si>
  <si>
    <t>LT U17</t>
  </si>
  <si>
    <t>BWF U19</t>
  </si>
  <si>
    <t>ENTRY</t>
  </si>
  <si>
    <t>HOTEL</t>
  </si>
  <si>
    <t>FLIGHT TICKET</t>
  </si>
  <si>
    <t>N of Participants</t>
  </si>
  <si>
    <t>SUAUG</t>
  </si>
  <si>
    <t>RSL INTERNATIONAL</t>
  </si>
  <si>
    <t>2023/11/03-05</t>
  </si>
  <si>
    <t>RSL U19</t>
  </si>
  <si>
    <t>RSL U17</t>
  </si>
  <si>
    <t>2023/07/14-16</t>
  </si>
  <si>
    <t>2023/06/17-18</t>
  </si>
  <si>
    <t>2023/06/08-11</t>
  </si>
  <si>
    <t>2023/05/20-21</t>
  </si>
  <si>
    <t>2023/04/22-23</t>
  </si>
  <si>
    <t>BE U17 CHAMPIONSHIP</t>
  </si>
  <si>
    <t>TOP 8</t>
  </si>
  <si>
    <t>2023/07/29-08/05</t>
  </si>
  <si>
    <t>dvejetai/druskininkai</t>
  </si>
  <si>
    <t xml:space="preserve">lenkijos </t>
  </si>
  <si>
    <t>2023/07/01-08/30</t>
  </si>
  <si>
    <t>TOP 2 stovykla (MALAIZIJA)</t>
  </si>
  <si>
    <t>VISO:</t>
  </si>
  <si>
    <t>2023/10/19-22</t>
  </si>
  <si>
    <t>CARLTON International Youth Tournament (U17)</t>
  </si>
  <si>
    <t>2023/01/27-29</t>
  </si>
  <si>
    <t>2023/04/20-22</t>
  </si>
  <si>
    <t>BE U17 Championship</t>
  </si>
  <si>
    <t>18-oji Lietuvos taurė (1-as etapas)(A)</t>
  </si>
  <si>
    <t>18-oji Lietuvos taurė (2-as etapas)(A)</t>
  </si>
  <si>
    <t>Domas Pakšys</t>
  </si>
  <si>
    <t>Jorė Kavaliauskaitė</t>
  </si>
  <si>
    <t>Jorūnė Šalnaitė</t>
  </si>
  <si>
    <t>Viltė Paulauskaitė</t>
  </si>
  <si>
    <t>Jogailė Kelečiūtė</t>
  </si>
  <si>
    <t>Monika sukackaitė</t>
  </si>
  <si>
    <t>BE TOP8</t>
  </si>
  <si>
    <t>BE CIRCUIT</t>
  </si>
  <si>
    <t>BE CIRCUIT (TOP 4/8)</t>
  </si>
  <si>
    <t>1/2 MV, 1 MD</t>
  </si>
  <si>
    <t>BE TOP16</t>
  </si>
  <si>
    <t>BE CIRCUIT (TOP 8)</t>
  </si>
  <si>
    <t>MD, MV TOP3</t>
  </si>
  <si>
    <t>MD, MV TOP4</t>
  </si>
  <si>
    <t>MIX (?)</t>
  </si>
  <si>
    <t>LT Čempionas</t>
  </si>
  <si>
    <t>LT Čempionė</t>
  </si>
  <si>
    <t>LT</t>
  </si>
  <si>
    <t>BE Championship</t>
  </si>
  <si>
    <t>SPARINGAS (lenkija)</t>
  </si>
  <si>
    <t>SPARINGAS (Danija)</t>
  </si>
  <si>
    <t>PASIRUOŠIMAS KLUBUOSE</t>
  </si>
  <si>
    <t>BE U19/U17</t>
  </si>
  <si>
    <t>SUAUGUSIŲ</t>
  </si>
  <si>
    <t xml:space="preserve">RSL ICELAND International </t>
  </si>
  <si>
    <t>2023-01-27/29</t>
  </si>
  <si>
    <t>2023.01.26/29</t>
  </si>
  <si>
    <t>2023-02-24/26</t>
  </si>
  <si>
    <t>2023-02-3/5</t>
  </si>
  <si>
    <t>2023-02-10/12</t>
  </si>
  <si>
    <t xml:space="preserve">Portugal International  </t>
  </si>
  <si>
    <t>2023.03.8-12</t>
  </si>
  <si>
    <t>2023-04-20/22</t>
  </si>
  <si>
    <t>Dutch international</t>
  </si>
  <si>
    <t xml:space="preserve">Yonex German International </t>
  </si>
  <si>
    <t>2023-06-26 (07-02)</t>
  </si>
  <si>
    <t xml:space="preserve">Norvegian International </t>
  </si>
  <si>
    <t>Israel Open</t>
  </si>
  <si>
    <t xml:space="preserve">Bulgaria International </t>
  </si>
  <si>
    <t xml:space="preserve">YONEX Luxenburg International </t>
  </si>
  <si>
    <t>2023-03-16/19</t>
  </si>
  <si>
    <t>2023-04-7/9</t>
  </si>
  <si>
    <t xml:space="preserve"> 2023-04-13/16</t>
  </si>
  <si>
    <t>2023-05-04/07</t>
  </si>
  <si>
    <t>2023-04-12/13</t>
  </si>
  <si>
    <t>2023-05-25/28</t>
  </si>
  <si>
    <t>2023-05-31 (06.03)</t>
  </si>
  <si>
    <t>2023-10-02/15</t>
  </si>
  <si>
    <t>2023-10-05/08</t>
  </si>
  <si>
    <t>2023-10-26/29</t>
  </si>
  <si>
    <t>2023-10-19/22</t>
  </si>
  <si>
    <t>2023-11-09/12</t>
  </si>
  <si>
    <t>2023-12-7/10</t>
  </si>
  <si>
    <t>2023-12-28/29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</si>
</sst>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quot;$&quot;* #,##0.00_);_(&quot;$&quot;* \(#,##0.00\);_(&quot;$&quot;* &quot;-&quot;??_);_(@_)"/>
    <numFmt numFmtId="165" formatCode="d"/>
    <numFmt numFmtId="166" formatCode="mmmm"/>
    <numFmt numFmtId="167" formatCode="mmmm\ yyyy"/>
    <numFmt numFmtId="168" formatCode="mm/dd/yy\ \(ddd\);@"/>
    <numFmt numFmtId="169" formatCode="_-* #,##0.00\ _€_-;\-* #,##0.00\ _€_-;_-* &quot;-&quot;??\ _€_-;_-@_-"/>
  </numFmts>
  <fonts count="54" x14ac:knownFonts="1">
    <font>
      <sz val="10"/>
      <name val="Arial"/>
      <family val="2"/>
    </font>
    <font>
      <sz val="10"/>
      <name val="Verdana"/>
      <family val="2"/>
    </font>
    <font>
      <i/>
      <sz val="8"/>
      <name val="Arial"/>
      <family val="2"/>
    </font>
    <font>
      <sz val="8"/>
      <name val="Arial"/>
      <family val="2"/>
    </font>
    <font>
      <sz val="9"/>
      <name val="Arial"/>
      <family val="2"/>
    </font>
    <font>
      <sz val="10"/>
      <name val="Arial"/>
      <family val="2"/>
    </font>
    <font>
      <b/>
      <sz val="10"/>
      <color indexed="16"/>
      <name val="Arial"/>
      <family val="2"/>
    </font>
    <font>
      <b/>
      <sz val="8"/>
      <name val="Arial"/>
      <family val="2"/>
    </font>
    <font>
      <sz val="10"/>
      <name val="Arial"/>
      <family val="2"/>
    </font>
    <font>
      <sz val="10"/>
      <name val="Arial"/>
      <family val="2"/>
    </font>
    <font>
      <b/>
      <sz val="12"/>
      <color indexed="9"/>
      <name val="Arial"/>
      <family val="2"/>
    </font>
    <font>
      <sz val="10"/>
      <name val="Arial"/>
      <family val="2"/>
    </font>
    <font>
      <b/>
      <sz val="12"/>
      <name val="Arial"/>
      <family val="2"/>
    </font>
    <font>
      <sz val="10"/>
      <name val="Arial"/>
      <family val="2"/>
    </font>
    <font>
      <sz val="10"/>
      <name val="Arial"/>
      <family val="2"/>
    </font>
    <font>
      <sz val="10"/>
      <name val="Arial"/>
      <family val="2"/>
    </font>
    <font>
      <sz val="12"/>
      <name val="Arial"/>
      <family val="2"/>
    </font>
    <font>
      <sz val="10"/>
      <name val="Arial"/>
      <family val="2"/>
    </font>
    <font>
      <b/>
      <sz val="9"/>
      <name val="Arial"/>
      <family val="2"/>
    </font>
    <font>
      <u/>
      <sz val="12"/>
      <color indexed="12"/>
      <name val="Arial"/>
      <family val="2"/>
    </font>
    <font>
      <u/>
      <sz val="10"/>
      <color indexed="12"/>
      <name val="Arial"/>
      <family val="2"/>
    </font>
    <font>
      <b/>
      <sz val="14"/>
      <name val="Arial"/>
      <family val="2"/>
    </font>
    <font>
      <u/>
      <sz val="8"/>
      <color indexed="12"/>
      <name val="Arial"/>
      <family val="2"/>
    </font>
    <font>
      <sz val="10"/>
      <name val="Trebuchet MS"/>
      <family val="2"/>
    </font>
    <font>
      <b/>
      <sz val="18"/>
      <color indexed="18"/>
      <name val="Arial"/>
      <family val="2"/>
    </font>
    <font>
      <sz val="18"/>
      <color theme="4"/>
      <name val="Arial"/>
      <family val="2"/>
    </font>
    <font>
      <sz val="11"/>
      <name val="Arial"/>
      <family val="2"/>
    </font>
    <font>
      <b/>
      <sz val="12"/>
      <color theme="4"/>
      <name val="Arial"/>
      <family val="2"/>
    </font>
    <font>
      <sz val="20"/>
      <color theme="4"/>
      <name val="Arial"/>
      <family val="2"/>
    </font>
    <font>
      <b/>
      <sz val="16"/>
      <color theme="4" tint="-0.249977111117893"/>
      <name val="Arial"/>
      <family val="2"/>
    </font>
    <font>
      <sz val="9"/>
      <color theme="1" tint="0.249977111117893"/>
      <name val="Arial"/>
      <family val="2"/>
    </font>
    <font>
      <sz val="10"/>
      <color theme="1" tint="0.249977111117893"/>
      <name val="Arial"/>
      <family val="2"/>
    </font>
    <font>
      <sz val="8"/>
      <color theme="1" tint="0.499984740745262"/>
      <name val="Arial"/>
      <family val="2"/>
    </font>
    <font>
      <sz val="10"/>
      <color theme="4"/>
      <name val="Arial"/>
      <family val="2"/>
    </font>
    <font>
      <sz val="8"/>
      <color theme="4"/>
      <name val="Arial"/>
      <family val="2"/>
    </font>
    <font>
      <sz val="9"/>
      <color theme="4"/>
      <name val="Arial"/>
      <family val="2"/>
    </font>
    <font>
      <b/>
      <sz val="10"/>
      <color theme="4"/>
      <name val="Arial"/>
      <family val="2"/>
    </font>
    <font>
      <sz val="12"/>
      <color theme="1"/>
      <name val="Arial"/>
      <family val="2"/>
    </font>
    <font>
      <sz val="9"/>
      <color rgb="FFFF0000"/>
      <name val="Arial"/>
      <family val="2"/>
    </font>
    <font>
      <sz val="10"/>
      <color rgb="FFFF0000"/>
      <name val="Arial"/>
      <family val="2"/>
    </font>
    <font>
      <sz val="9"/>
      <name val="Arial"/>
      <family val="2"/>
      <charset val="186"/>
    </font>
    <font>
      <b/>
      <sz val="9"/>
      <name val="Arial"/>
      <family val="2"/>
      <charset val="186"/>
    </font>
    <font>
      <b/>
      <sz val="10"/>
      <name val="Arial"/>
      <family val="2"/>
      <charset val="186"/>
    </font>
    <font>
      <b/>
      <sz val="9"/>
      <color theme="1" tint="0.249977111117893"/>
      <name val="Arial"/>
      <family val="2"/>
      <charset val="186"/>
    </font>
    <font>
      <b/>
      <sz val="9"/>
      <color rgb="FFFF0000"/>
      <name val="Arial"/>
      <family val="2"/>
      <charset val="186"/>
    </font>
    <font>
      <b/>
      <sz val="10"/>
      <color rgb="FFFF0000"/>
      <name val="Arial"/>
      <family val="2"/>
      <charset val="186"/>
    </font>
    <font>
      <b/>
      <sz val="8"/>
      <color theme="4"/>
      <name val="Arial"/>
      <family val="2"/>
      <charset val="186"/>
    </font>
    <font>
      <sz val="10"/>
      <name val="Arial"/>
      <family val="2"/>
      <charset val="186"/>
    </font>
    <font>
      <b/>
      <sz val="9"/>
      <color theme="1"/>
      <name val="Arial"/>
      <family val="2"/>
      <charset val="186"/>
    </font>
    <font>
      <sz val="10"/>
      <color theme="1"/>
      <name val="Arial"/>
      <family val="2"/>
    </font>
    <font>
      <sz val="9"/>
      <color theme="1"/>
      <name val="Arial"/>
      <family val="2"/>
    </font>
    <font>
      <b/>
      <sz val="10"/>
      <color theme="1"/>
      <name val="Arial"/>
      <family val="2"/>
      <charset val="186"/>
    </font>
    <font>
      <b/>
      <sz val="10"/>
      <color theme="4"/>
      <name val="Arial"/>
      <family val="2"/>
      <charset val="186"/>
    </font>
    <font>
      <b/>
      <sz val="9"/>
      <color theme="4"/>
      <name val="Arial"/>
      <family val="2"/>
      <charset val="186"/>
    </font>
  </fonts>
  <fills count="18">
    <fill>
      <patternFill patternType="none"/>
    </fill>
    <fill>
      <patternFill patternType="gray125"/>
    </fill>
    <fill>
      <patternFill patternType="solid">
        <fgColor indexed="2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4"/>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8" tint="0.79998168889431442"/>
        <bgColor indexed="64"/>
      </patternFill>
    </fill>
  </fills>
  <borders count="40">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style="thin">
        <color indexed="55"/>
      </left>
      <right/>
      <top/>
      <bottom/>
      <diagonal/>
    </border>
    <border>
      <left/>
      <right style="thin">
        <color indexed="55"/>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thin">
        <color theme="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7">
    <xf numFmtId="0" fontId="0" fillId="0" borderId="0"/>
    <xf numFmtId="164" fontId="1" fillId="0" borderId="0" applyFont="0" applyFill="0" applyBorder="0" applyAlignment="0" applyProtection="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5" fillId="0" borderId="0"/>
    <xf numFmtId="0" fontId="3" fillId="0" borderId="0"/>
    <xf numFmtId="43" fontId="5" fillId="0" borderId="0" applyFont="0" applyFill="0" applyBorder="0" applyAlignment="0" applyProtection="0"/>
  </cellStyleXfs>
  <cellXfs count="209">
    <xf numFmtId="0" fontId="0" fillId="0" borderId="0" xfId="0"/>
    <xf numFmtId="0" fontId="4" fillId="0" borderId="0" xfId="0" applyFont="1"/>
    <xf numFmtId="0" fontId="4" fillId="0" borderId="0" xfId="0" applyFont="1" applyBorder="1"/>
    <xf numFmtId="0" fontId="5" fillId="0" borderId="0" xfId="0" applyFont="1"/>
    <xf numFmtId="0" fontId="5" fillId="0" borderId="2" xfId="0" applyFont="1" applyFill="1" applyBorder="1" applyAlignment="1">
      <alignment horizontal="center"/>
    </xf>
    <xf numFmtId="0" fontId="8" fillId="0" borderId="0" xfId="0" applyFont="1"/>
    <xf numFmtId="0" fontId="8" fillId="0" borderId="0" xfId="0" applyFont="1" applyBorder="1"/>
    <xf numFmtId="0" fontId="9" fillId="0" borderId="0" xfId="0" applyFont="1" applyBorder="1"/>
    <xf numFmtId="0" fontId="11" fillId="0" borderId="0" xfId="0" applyFont="1"/>
    <xf numFmtId="0" fontId="14" fillId="0" borderId="0" xfId="0" applyFont="1"/>
    <xf numFmtId="0" fontId="15" fillId="0" borderId="0" xfId="0" applyFont="1"/>
    <xf numFmtId="0" fontId="5" fillId="0" borderId="0" xfId="0" applyFont="1" applyFill="1" applyBorder="1"/>
    <xf numFmtId="0" fontId="4" fillId="0" borderId="0" xfId="0" applyFont="1" applyFill="1" applyBorder="1"/>
    <xf numFmtId="0" fontId="17" fillId="0" borderId="0" xfId="0" applyFont="1"/>
    <xf numFmtId="0" fontId="13" fillId="0" borderId="0" xfId="0" applyFont="1"/>
    <xf numFmtId="0" fontId="5" fillId="0" borderId="0" xfId="0" applyFont="1" applyAlignment="1">
      <alignment horizontal="left"/>
    </xf>
    <xf numFmtId="168" fontId="4" fillId="0" borderId="0" xfId="0" applyNumberFormat="1" applyFont="1" applyFill="1" applyBorder="1" applyAlignment="1">
      <alignment horizontal="left"/>
    </xf>
    <xf numFmtId="0" fontId="18" fillId="0" borderId="0" xfId="0" applyFont="1" applyFill="1" applyBorder="1" applyAlignment="1">
      <alignment horizontal="left" vertical="center"/>
    </xf>
    <xf numFmtId="0" fontId="18"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3" fillId="0" borderId="0" xfId="5" applyNumberFormat="1" applyFont="1"/>
    <xf numFmtId="0" fontId="16" fillId="0" borderId="0" xfId="5" applyNumberFormat="1" applyFont="1" applyAlignment="1">
      <alignment vertical="top" wrapText="1"/>
    </xf>
    <xf numFmtId="0" fontId="3" fillId="0" borderId="0" xfId="5" applyNumberFormat="1" applyAlignment="1">
      <alignment vertical="top"/>
    </xf>
    <xf numFmtId="0" fontId="16" fillId="0" borderId="0" xfId="5" applyNumberFormat="1" applyFont="1" applyAlignment="1">
      <alignment vertical="top"/>
    </xf>
    <xf numFmtId="0" fontId="3" fillId="0" borderId="0" xfId="5" applyNumberFormat="1" applyFont="1" applyAlignment="1">
      <alignment vertical="top"/>
    </xf>
    <xf numFmtId="0" fontId="3" fillId="0" borderId="0" xfId="5" applyNumberFormat="1"/>
    <xf numFmtId="0" fontId="5" fillId="0" borderId="10" xfId="0" applyFont="1" applyBorder="1"/>
    <xf numFmtId="0" fontId="0" fillId="0" borderId="10" xfId="0" applyBorder="1"/>
    <xf numFmtId="0" fontId="16" fillId="0" borderId="11" xfId="0" applyFont="1" applyBorder="1" applyAlignment="1">
      <alignment horizontal="left" wrapText="1" indent="1"/>
    </xf>
    <xf numFmtId="0" fontId="26" fillId="0" borderId="10" xfId="0" applyFont="1" applyBorder="1"/>
    <xf numFmtId="0" fontId="16" fillId="0" borderId="10" xfId="0" applyFont="1" applyBorder="1" applyAlignment="1">
      <alignment horizontal="left" wrapText="1"/>
    </xf>
    <xf numFmtId="0" fontId="12" fillId="0" borderId="10" xfId="0" applyFont="1" applyBorder="1" applyAlignment="1">
      <alignment horizontal="left" wrapText="1"/>
    </xf>
    <xf numFmtId="0" fontId="16" fillId="0" borderId="10" xfId="0" applyFont="1" applyBorder="1" applyAlignment="1">
      <alignment horizontal="left"/>
    </xf>
    <xf numFmtId="0" fontId="20" fillId="0" borderId="10" xfId="2" applyBorder="1" applyAlignment="1" applyProtection="1">
      <alignment horizontal="left" wrapText="1"/>
    </xf>
    <xf numFmtId="0" fontId="3" fillId="0" borderId="0" xfId="5" applyNumberFormat="1" applyFill="1" applyBorder="1" applyAlignment="1">
      <alignment vertical="center"/>
    </xf>
    <xf numFmtId="0" fontId="0" fillId="0" borderId="12" xfId="0" applyFont="1" applyBorder="1" applyAlignment="1">
      <alignment vertical="top"/>
    </xf>
    <xf numFmtId="0" fontId="27" fillId="0" borderId="12" xfId="0" applyFont="1" applyBorder="1"/>
    <xf numFmtId="0" fontId="0" fillId="0" borderId="14" xfId="0" applyBorder="1"/>
    <xf numFmtId="0" fontId="5" fillId="3" borderId="0" xfId="0" applyFont="1" applyFill="1"/>
    <xf numFmtId="0" fontId="3" fillId="3" borderId="0" xfId="0" applyFont="1" applyFill="1" applyBorder="1" applyAlignment="1">
      <alignment horizontal="center"/>
    </xf>
    <xf numFmtId="0" fontId="7" fillId="3" borderId="0" xfId="0" applyFont="1" applyFill="1" applyAlignment="1">
      <alignment horizontal="left"/>
    </xf>
    <xf numFmtId="0" fontId="2" fillId="3" borderId="0" xfId="0" applyFont="1" applyFill="1"/>
    <xf numFmtId="0" fontId="24" fillId="3" borderId="0" xfId="0" applyFont="1" applyFill="1" applyAlignment="1">
      <alignment vertical="center"/>
    </xf>
    <xf numFmtId="0" fontId="6" fillId="3" borderId="0" xfId="0" applyFont="1" applyFill="1" applyAlignment="1">
      <alignment vertical="center"/>
    </xf>
    <xf numFmtId="0" fontId="3" fillId="3" borderId="0" xfId="0" applyFont="1" applyFill="1" applyAlignment="1">
      <alignment horizontal="right" vertical="center"/>
    </xf>
    <xf numFmtId="166" fontId="12" fillId="7" borderId="0" xfId="0" applyNumberFormat="1" applyFont="1" applyFill="1" applyBorder="1" applyAlignment="1">
      <alignment horizontal="left"/>
    </xf>
    <xf numFmtId="0" fontId="13" fillId="7" borderId="0" xfId="0" applyFont="1" applyFill="1" applyBorder="1"/>
    <xf numFmtId="0" fontId="5" fillId="7" borderId="0" xfId="0" applyFont="1" applyFill="1" applyBorder="1" applyAlignment="1">
      <alignment horizontal="left"/>
    </xf>
    <xf numFmtId="0" fontId="5" fillId="7" borderId="0" xfId="0" applyFont="1" applyFill="1"/>
    <xf numFmtId="165" fontId="2" fillId="7" borderId="0" xfId="0" applyNumberFormat="1" applyFont="1" applyFill="1" applyBorder="1" applyAlignment="1">
      <alignment horizontal="left"/>
    </xf>
    <xf numFmtId="0" fontId="5" fillId="7" borderId="0" xfId="0" applyFont="1" applyFill="1" applyBorder="1"/>
    <xf numFmtId="0" fontId="0" fillId="5" borderId="2" xfId="0" applyFont="1" applyFill="1" applyBorder="1"/>
    <xf numFmtId="0" fontId="0" fillId="8" borderId="2" xfId="0" applyFont="1" applyFill="1" applyBorder="1"/>
    <xf numFmtId="165" fontId="30" fillId="0" borderId="1" xfId="0" applyNumberFormat="1" applyFont="1" applyFill="1" applyBorder="1" applyAlignment="1">
      <alignment horizontal="center"/>
    </xf>
    <xf numFmtId="0" fontId="31" fillId="2" borderId="3" xfId="0" applyFont="1" applyFill="1" applyBorder="1" applyAlignment="1">
      <alignment horizontal="center"/>
    </xf>
    <xf numFmtId="0" fontId="31" fillId="2" borderId="0" xfId="0" applyFont="1" applyFill="1" applyBorder="1" applyAlignment="1">
      <alignment horizontal="center"/>
    </xf>
    <xf numFmtId="0" fontId="31" fillId="2" borderId="4" xfId="0" applyFont="1" applyFill="1" applyBorder="1" applyAlignment="1">
      <alignment horizontal="center"/>
    </xf>
    <xf numFmtId="0" fontId="0" fillId="0" borderId="0" xfId="0" applyFont="1" applyFill="1" applyBorder="1"/>
    <xf numFmtId="0" fontId="0" fillId="9" borderId="2" xfId="0" applyFont="1" applyFill="1" applyBorder="1"/>
    <xf numFmtId="0" fontId="0" fillId="7" borderId="2" xfId="0" applyFont="1" applyFill="1" applyBorder="1"/>
    <xf numFmtId="0" fontId="19" fillId="0" borderId="10" xfId="2" applyFont="1" applyBorder="1" applyAlignment="1" applyProtection="1">
      <alignment horizontal="left" wrapText="1"/>
    </xf>
    <xf numFmtId="0" fontId="16" fillId="0" borderId="0" xfId="5" quotePrefix="1" applyNumberFormat="1" applyFont="1" applyAlignment="1">
      <alignment horizontal="right" vertical="top"/>
    </xf>
    <xf numFmtId="0" fontId="32" fillId="3" borderId="0" xfId="0" applyFont="1" applyFill="1" applyAlignment="1">
      <alignment horizontal="left" vertical="center"/>
    </xf>
    <xf numFmtId="0" fontId="20" fillId="3" borderId="0" xfId="2" applyFill="1" applyAlignment="1" applyProtection="1">
      <alignment horizontal="left"/>
    </xf>
    <xf numFmtId="0" fontId="33" fillId="0" borderId="0" xfId="0" applyFont="1"/>
    <xf numFmtId="0" fontId="34" fillId="0" borderId="0" xfId="0" applyFont="1" applyAlignment="1">
      <alignment vertical="center"/>
    </xf>
    <xf numFmtId="0" fontId="35" fillId="0" borderId="0" xfId="0" applyFont="1" applyBorder="1"/>
    <xf numFmtId="0" fontId="36" fillId="0" borderId="0" xfId="0" applyFont="1" applyAlignment="1">
      <alignment horizontal="left" vertical="center"/>
    </xf>
    <xf numFmtId="0" fontId="3" fillId="3" borderId="0" xfId="0" applyFont="1" applyFill="1"/>
    <xf numFmtId="0" fontId="34" fillId="3" borderId="0" xfId="0" applyFont="1" applyFill="1"/>
    <xf numFmtId="0" fontId="3" fillId="0" borderId="0" xfId="0" applyFont="1"/>
    <xf numFmtId="0" fontId="28" fillId="3" borderId="0" xfId="1" applyNumberFormat="1" applyFont="1" applyFill="1" applyBorder="1" applyAlignment="1">
      <alignment horizontal="left" vertical="center"/>
    </xf>
    <xf numFmtId="0" fontId="21" fillId="3" borderId="0" xfId="1" applyNumberFormat="1" applyFont="1" applyFill="1" applyBorder="1" applyAlignment="1">
      <alignment vertical="center"/>
    </xf>
    <xf numFmtId="0" fontId="5" fillId="3" borderId="13" xfId="0" applyFont="1" applyFill="1" applyBorder="1"/>
    <xf numFmtId="0" fontId="25" fillId="3" borderId="0" xfId="0" applyFont="1" applyFill="1" applyBorder="1" applyAlignment="1">
      <alignment horizontal="left" vertical="center"/>
    </xf>
    <xf numFmtId="0" fontId="37" fillId="0" borderId="10" xfId="0" applyFont="1" applyBorder="1" applyAlignment="1">
      <alignment horizontal="left" wrapText="1"/>
    </xf>
    <xf numFmtId="0" fontId="0" fillId="4" borderId="2" xfId="0" applyFont="1" applyFill="1" applyBorder="1"/>
    <xf numFmtId="0" fontId="0" fillId="10" borderId="2" xfId="0" applyFont="1" applyFill="1" applyBorder="1"/>
    <xf numFmtId="0" fontId="0" fillId="11" borderId="2" xfId="0" applyFont="1" applyFill="1" applyBorder="1"/>
    <xf numFmtId="165" fontId="38" fillId="0" borderId="1" xfId="0" applyNumberFormat="1" applyFont="1" applyFill="1" applyBorder="1" applyAlignment="1">
      <alignment horizontal="center"/>
    </xf>
    <xf numFmtId="0" fontId="40" fillId="12" borderId="0" xfId="0" applyFont="1" applyFill="1" applyAlignment="1">
      <alignment vertical="top" wrapText="1"/>
    </xf>
    <xf numFmtId="0" fontId="20" fillId="12" borderId="0" xfId="2" applyFill="1" applyAlignment="1" applyProtection="1">
      <alignment vertical="top" wrapText="1"/>
    </xf>
    <xf numFmtId="0" fontId="5" fillId="0" borderId="0" xfId="0" applyFont="1" applyFill="1"/>
    <xf numFmtId="0" fontId="40" fillId="0" borderId="0" xfId="0" applyFont="1" applyFill="1" applyAlignment="1">
      <alignment vertical="top" wrapText="1"/>
    </xf>
    <xf numFmtId="0" fontId="20" fillId="0" borderId="0" xfId="2" applyFill="1" applyAlignment="1" applyProtection="1">
      <alignment vertical="top" wrapText="1"/>
    </xf>
    <xf numFmtId="0" fontId="42" fillId="0" borderId="0" xfId="0" applyFont="1" applyFill="1" applyBorder="1"/>
    <xf numFmtId="0" fontId="41" fillId="0" borderId="0" xfId="0" applyFont="1" applyFill="1" applyBorder="1"/>
    <xf numFmtId="165" fontId="30" fillId="13" borderId="1" xfId="0" applyNumberFormat="1" applyFont="1" applyFill="1" applyBorder="1" applyAlignment="1">
      <alignment horizontal="center"/>
    </xf>
    <xf numFmtId="165" fontId="43" fillId="13" borderId="1" xfId="0" applyNumberFormat="1" applyFont="1" applyFill="1" applyBorder="1" applyAlignment="1">
      <alignment horizontal="center"/>
    </xf>
    <xf numFmtId="0" fontId="0" fillId="13" borderId="2" xfId="0" applyFont="1" applyFill="1" applyBorder="1"/>
    <xf numFmtId="0" fontId="0" fillId="13" borderId="0" xfId="0" applyFont="1" applyFill="1" applyBorder="1"/>
    <xf numFmtId="0" fontId="45" fillId="0" borderId="0" xfId="0" applyFont="1" applyFill="1" applyBorder="1"/>
    <xf numFmtId="0" fontId="46" fillId="13" borderId="0" xfId="0" applyFont="1" applyFill="1" applyAlignment="1">
      <alignment vertical="center"/>
    </xf>
    <xf numFmtId="0" fontId="39" fillId="13" borderId="0" xfId="0" applyFont="1" applyFill="1"/>
    <xf numFmtId="0" fontId="33" fillId="14" borderId="0" xfId="0" applyFont="1" applyFill="1"/>
    <xf numFmtId="0" fontId="4" fillId="15" borderId="0" xfId="0" applyFont="1" applyFill="1" applyBorder="1"/>
    <xf numFmtId="168" fontId="41" fillId="13" borderId="0" xfId="0" applyNumberFormat="1" applyFont="1" applyFill="1" applyBorder="1" applyAlignment="1">
      <alignment horizontal="left"/>
    </xf>
    <xf numFmtId="0" fontId="47" fillId="0" borderId="0" xfId="0" applyFont="1" applyFill="1" applyBorder="1"/>
    <xf numFmtId="0" fontId="40" fillId="0" borderId="0" xfId="0" applyFont="1" applyFill="1" applyBorder="1"/>
    <xf numFmtId="0" fontId="42" fillId="0" borderId="0" xfId="0" applyFont="1"/>
    <xf numFmtId="0" fontId="41" fillId="13" borderId="0" xfId="0" applyFont="1" applyFill="1" applyBorder="1"/>
    <xf numFmtId="0" fontId="42" fillId="13" borderId="0" xfId="0" applyFont="1" applyFill="1" applyBorder="1"/>
    <xf numFmtId="0" fontId="44" fillId="13" borderId="0" xfId="0" applyFont="1" applyFill="1" applyBorder="1"/>
    <xf numFmtId="0" fontId="49" fillId="13" borderId="0" xfId="0" applyFont="1" applyFill="1"/>
    <xf numFmtId="165" fontId="50" fillId="13" borderId="1" xfId="0" applyNumberFormat="1" applyFont="1" applyFill="1" applyBorder="1" applyAlignment="1">
      <alignment horizontal="center"/>
    </xf>
    <xf numFmtId="165" fontId="30" fillId="14" borderId="1" xfId="0" applyNumberFormat="1" applyFont="1" applyFill="1" applyBorder="1" applyAlignment="1">
      <alignment horizontal="center"/>
    </xf>
    <xf numFmtId="168" fontId="4" fillId="14" borderId="0" xfId="0" applyNumberFormat="1" applyFont="1" applyFill="1" applyBorder="1" applyAlignment="1">
      <alignment horizontal="left"/>
    </xf>
    <xf numFmtId="0" fontId="48" fillId="0" borderId="0" xfId="0" applyFont="1" applyFill="1" applyBorder="1"/>
    <xf numFmtId="0" fontId="42" fillId="13" borderId="0" xfId="0" applyFont="1" applyFill="1"/>
    <xf numFmtId="0" fontId="51" fillId="13" borderId="0" xfId="0" applyFont="1" applyFill="1"/>
    <xf numFmtId="0" fontId="42" fillId="0" borderId="2" xfId="0" applyFont="1" applyBorder="1"/>
    <xf numFmtId="168" fontId="41" fillId="13" borderId="2" xfId="0" applyNumberFormat="1" applyFont="1" applyFill="1" applyBorder="1" applyAlignment="1">
      <alignment horizontal="left"/>
    </xf>
    <xf numFmtId="0" fontId="0" fillId="0" borderId="2" xfId="0" applyBorder="1"/>
    <xf numFmtId="0" fontId="0" fillId="0" borderId="5" xfId="0" applyBorder="1"/>
    <xf numFmtId="43" fontId="0" fillId="0" borderId="2" xfId="6" applyFont="1" applyBorder="1"/>
    <xf numFmtId="43" fontId="0" fillId="0" borderId="0" xfId="6" applyFont="1"/>
    <xf numFmtId="0" fontId="42" fillId="0" borderId="15" xfId="0" applyFont="1" applyBorder="1"/>
    <xf numFmtId="0" fontId="42" fillId="0" borderId="0" xfId="0" applyFont="1" applyBorder="1"/>
    <xf numFmtId="43" fontId="42" fillId="0" borderId="0" xfId="6" applyFont="1" applyBorder="1"/>
    <xf numFmtId="0" fontId="42" fillId="0" borderId="17" xfId="0" applyFont="1" applyBorder="1"/>
    <xf numFmtId="168" fontId="41" fillId="13" borderId="18" xfId="0" applyNumberFormat="1" applyFont="1" applyFill="1" applyBorder="1" applyAlignment="1">
      <alignment horizontal="left"/>
    </xf>
    <xf numFmtId="0" fontId="0" fillId="0" borderId="18" xfId="0" applyBorder="1"/>
    <xf numFmtId="0" fontId="0" fillId="0" borderId="19" xfId="0" applyBorder="1"/>
    <xf numFmtId="0" fontId="42" fillId="0" borderId="20" xfId="0" applyFont="1" applyBorder="1"/>
    <xf numFmtId="0" fontId="0" fillId="0" borderId="21" xfId="0" applyBorder="1"/>
    <xf numFmtId="0" fontId="42" fillId="0" borderId="22" xfId="0" applyFont="1" applyBorder="1"/>
    <xf numFmtId="168" fontId="41" fillId="13" borderId="23" xfId="0" applyNumberFormat="1" applyFont="1" applyFill="1" applyBorder="1" applyAlignment="1">
      <alignment horizontal="left"/>
    </xf>
    <xf numFmtId="0" fontId="0" fillId="0" borderId="23" xfId="0" applyBorder="1"/>
    <xf numFmtId="0" fontId="0" fillId="0" borderId="24" xfId="0" applyBorder="1"/>
    <xf numFmtId="0" fontId="0" fillId="0" borderId="25" xfId="0" applyBorder="1"/>
    <xf numFmtId="0" fontId="0" fillId="0" borderId="26" xfId="0" applyBorder="1"/>
    <xf numFmtId="43" fontId="0" fillId="0" borderId="5" xfId="6" applyFont="1" applyBorder="1"/>
    <xf numFmtId="43" fontId="0" fillId="0" borderId="27" xfId="6" applyFont="1" applyBorder="1"/>
    <xf numFmtId="43" fontId="0" fillId="0" borderId="28" xfId="6" applyFont="1" applyBorder="1"/>
    <xf numFmtId="43" fontId="42" fillId="0" borderId="30" xfId="6" applyFont="1" applyBorder="1"/>
    <xf numFmtId="0" fontId="41" fillId="13" borderId="18" xfId="0" applyFont="1" applyFill="1" applyBorder="1"/>
    <xf numFmtId="43" fontId="0" fillId="0" borderId="18" xfId="6" applyFont="1" applyBorder="1"/>
    <xf numFmtId="43" fontId="0" fillId="0" borderId="25" xfId="6" applyFont="1" applyBorder="1"/>
    <xf numFmtId="43" fontId="0" fillId="0" borderId="23" xfId="6" applyFont="1" applyBorder="1"/>
    <xf numFmtId="43" fontId="0" fillId="0" borderId="26" xfId="6" applyFont="1" applyBorder="1"/>
    <xf numFmtId="43" fontId="0" fillId="0" borderId="29" xfId="6" applyFont="1" applyBorder="1"/>
    <xf numFmtId="168" fontId="4" fillId="14" borderId="17" xfId="0" applyNumberFormat="1" applyFont="1" applyFill="1" applyBorder="1" applyAlignment="1">
      <alignment horizontal="left"/>
    </xf>
    <xf numFmtId="168" fontId="4" fillId="14" borderId="20" xfId="0" applyNumberFormat="1" applyFont="1" applyFill="1" applyBorder="1" applyAlignment="1">
      <alignment horizontal="left"/>
    </xf>
    <xf numFmtId="168" fontId="4" fillId="14" borderId="22" xfId="0" applyNumberFormat="1" applyFont="1" applyFill="1" applyBorder="1" applyAlignment="1">
      <alignment horizontal="left"/>
    </xf>
    <xf numFmtId="0" fontId="33" fillId="14" borderId="25" xfId="0" applyFont="1" applyFill="1" applyBorder="1"/>
    <xf numFmtId="0" fontId="33" fillId="14" borderId="5" xfId="0" applyFont="1" applyFill="1" applyBorder="1"/>
    <xf numFmtId="0" fontId="33" fillId="14" borderId="26" xfId="0" applyFont="1" applyFill="1" applyBorder="1"/>
    <xf numFmtId="0" fontId="0" fillId="0" borderId="17" xfId="0" applyBorder="1"/>
    <xf numFmtId="0" fontId="0" fillId="0" borderId="20" xfId="0" applyBorder="1"/>
    <xf numFmtId="0" fontId="0" fillId="0" borderId="22" xfId="0" applyBorder="1"/>
    <xf numFmtId="0" fontId="0" fillId="13" borderId="34" xfId="0" applyFill="1" applyBorder="1"/>
    <xf numFmtId="0" fontId="0" fillId="13" borderId="35" xfId="0" applyFont="1" applyFill="1" applyBorder="1"/>
    <xf numFmtId="0" fontId="42" fillId="0" borderId="34" xfId="0" applyFont="1" applyBorder="1"/>
    <xf numFmtId="0" fontId="42" fillId="0" borderId="36" xfId="0" applyFont="1" applyBorder="1"/>
    <xf numFmtId="43" fontId="0" fillId="0" borderId="31" xfId="6" applyFont="1" applyBorder="1"/>
    <xf numFmtId="43" fontId="0" fillId="0" borderId="32" xfId="6" applyFont="1" applyBorder="1"/>
    <xf numFmtId="43" fontId="0" fillId="0" borderId="33" xfId="6" applyFont="1" applyBorder="1"/>
    <xf numFmtId="43" fontId="42" fillId="0" borderId="16" xfId="6" applyFont="1" applyFill="1" applyBorder="1"/>
    <xf numFmtId="43" fontId="42" fillId="0" borderId="16" xfId="6" applyFont="1" applyBorder="1"/>
    <xf numFmtId="169" fontId="42" fillId="13" borderId="0" xfId="0" applyNumberFormat="1" applyFont="1" applyFill="1"/>
    <xf numFmtId="0" fontId="42" fillId="0" borderId="37" xfId="0" applyFont="1" applyBorder="1"/>
    <xf numFmtId="0" fontId="42" fillId="0" borderId="38" xfId="0" applyFont="1" applyBorder="1"/>
    <xf numFmtId="0" fontId="42" fillId="15" borderId="38" xfId="0" applyFont="1" applyFill="1" applyBorder="1"/>
    <xf numFmtId="0" fontId="42" fillId="16" borderId="38" xfId="0" applyFont="1" applyFill="1" applyBorder="1"/>
    <xf numFmtId="0" fontId="42" fillId="0" borderId="39" xfId="0" applyFont="1" applyBorder="1"/>
    <xf numFmtId="0" fontId="0" fillId="0" borderId="2" xfId="0" applyFont="1" applyFill="1" applyBorder="1"/>
    <xf numFmtId="0" fontId="41" fillId="13" borderId="17" xfId="0" applyNumberFormat="1" applyFont="1" applyFill="1" applyBorder="1" applyAlignment="1">
      <alignment horizontal="left"/>
    </xf>
    <xf numFmtId="0" fontId="41" fillId="13" borderId="19" xfId="0" applyFont="1" applyFill="1" applyBorder="1"/>
    <xf numFmtId="168" fontId="41" fillId="13" borderId="20" xfId="0" applyNumberFormat="1" applyFont="1" applyFill="1" applyBorder="1" applyAlignment="1">
      <alignment horizontal="left"/>
    </xf>
    <xf numFmtId="168" fontId="41" fillId="13" borderId="21" xfId="0" applyNumberFormat="1" applyFont="1" applyFill="1" applyBorder="1" applyAlignment="1">
      <alignment horizontal="left"/>
    </xf>
    <xf numFmtId="14" fontId="41" fillId="13" borderId="20" xfId="0" applyNumberFormat="1" applyFont="1" applyFill="1" applyBorder="1" applyAlignment="1">
      <alignment horizontal="left"/>
    </xf>
    <xf numFmtId="0" fontId="41" fillId="13" borderId="20" xfId="0" applyNumberFormat="1" applyFont="1" applyFill="1" applyBorder="1" applyAlignment="1">
      <alignment horizontal="left"/>
    </xf>
    <xf numFmtId="168" fontId="41" fillId="15" borderId="21" xfId="0" applyNumberFormat="1" applyFont="1" applyFill="1" applyBorder="1" applyAlignment="1">
      <alignment horizontal="left"/>
    </xf>
    <xf numFmtId="0" fontId="41" fillId="13" borderId="22" xfId="0" applyNumberFormat="1" applyFont="1" applyFill="1" applyBorder="1" applyAlignment="1">
      <alignment horizontal="left"/>
    </xf>
    <xf numFmtId="168" fontId="41" fillId="13" borderId="24" xfId="0" applyNumberFormat="1" applyFont="1" applyFill="1" applyBorder="1" applyAlignment="1">
      <alignment horizontal="left"/>
    </xf>
    <xf numFmtId="0" fontId="0" fillId="12" borderId="0" xfId="0" applyFill="1"/>
    <xf numFmtId="0" fontId="0" fillId="15" borderId="0" xfId="0" applyFill="1"/>
    <xf numFmtId="0" fontId="45" fillId="12" borderId="0" xfId="0" applyFont="1" applyFill="1"/>
    <xf numFmtId="0" fontId="52" fillId="0" borderId="0" xfId="0" applyFont="1"/>
    <xf numFmtId="0" fontId="46" fillId="0" borderId="0" xfId="0" applyFont="1" applyAlignment="1">
      <alignment vertical="center"/>
    </xf>
    <xf numFmtId="0" fontId="53" fillId="0" borderId="0" xfId="0" applyFont="1"/>
    <xf numFmtId="168" fontId="4" fillId="15" borderId="0" xfId="0" applyNumberFormat="1" applyFont="1" applyFill="1" applyBorder="1" applyAlignment="1">
      <alignment horizontal="left"/>
    </xf>
    <xf numFmtId="0" fontId="0" fillId="15" borderId="0" xfId="0" applyFont="1" applyFill="1" applyBorder="1"/>
    <xf numFmtId="0" fontId="45" fillId="0" borderId="0" xfId="0" applyFont="1"/>
    <xf numFmtId="167" fontId="10" fillId="6" borderId="8" xfId="0" applyNumberFormat="1" applyFont="1" applyFill="1" applyBorder="1" applyAlignment="1">
      <alignment horizontal="center" vertical="center"/>
    </xf>
    <xf numFmtId="167" fontId="10" fillId="6" borderId="9" xfId="0" applyNumberFormat="1" applyFont="1" applyFill="1" applyBorder="1" applyAlignment="1">
      <alignment horizontal="center" vertical="center"/>
    </xf>
    <xf numFmtId="0" fontId="29" fillId="4" borderId="0" xfId="0" applyFont="1" applyFill="1" applyBorder="1" applyAlignment="1">
      <alignment horizontal="center" vertical="center"/>
    </xf>
    <xf numFmtId="167" fontId="16" fillId="6" borderId="9" xfId="0" applyNumberFormat="1" applyFont="1" applyFill="1" applyBorder="1"/>
    <xf numFmtId="0" fontId="12" fillId="0" borderId="0" xfId="0" applyFont="1" applyFill="1" applyBorder="1" applyAlignment="1">
      <alignment horizontal="center" vertical="center"/>
    </xf>
    <xf numFmtId="0" fontId="5" fillId="0" borderId="5" xfId="0" applyFont="1" applyFill="1" applyBorder="1" applyAlignment="1">
      <alignment horizontal="center"/>
    </xf>
    <xf numFmtId="0" fontId="5" fillId="0" borderId="6" xfId="0" applyFont="1" applyFill="1" applyBorder="1" applyAlignment="1">
      <alignment horizontal="center"/>
    </xf>
    <xf numFmtId="0" fontId="5" fillId="0" borderId="7" xfId="0" applyFont="1" applyFill="1" applyBorder="1" applyAlignment="1">
      <alignment horizontal="center"/>
    </xf>
    <xf numFmtId="0" fontId="7" fillId="3" borderId="0" xfId="0" applyFont="1" applyFill="1" applyAlignment="1">
      <alignment horizontal="center"/>
    </xf>
    <xf numFmtId="0" fontId="42" fillId="0" borderId="2" xfId="0" applyFont="1" applyBorder="1" applyAlignment="1"/>
    <xf numFmtId="0" fontId="42" fillId="0" borderId="5" xfId="0" applyFont="1" applyBorder="1" applyAlignment="1"/>
    <xf numFmtId="0" fontId="42" fillId="0" borderId="7" xfId="0" applyFont="1" applyBorder="1" applyAlignment="1"/>
    <xf numFmtId="0" fontId="20" fillId="0" borderId="0" xfId="2" applyBorder="1" applyAlignment="1" applyProtection="1">
      <alignment horizontal="left"/>
    </xf>
    <xf numFmtId="0" fontId="22" fillId="0" borderId="0" xfId="3" applyFont="1" applyBorder="1" applyAlignment="1" applyProtection="1">
      <alignment horizontal="left"/>
    </xf>
    <xf numFmtId="0" fontId="0" fillId="8" borderId="0" xfId="0" applyFont="1" applyFill="1"/>
    <xf numFmtId="14" fontId="40" fillId="0" borderId="0" xfId="0" applyNumberFormat="1" applyFont="1" applyFill="1" applyBorder="1" applyAlignment="1">
      <alignment horizontal="left"/>
    </xf>
    <xf numFmtId="14" fontId="41" fillId="17" borderId="0" xfId="0" applyNumberFormat="1" applyFont="1" applyFill="1" applyBorder="1" applyAlignment="1">
      <alignment horizontal="left"/>
    </xf>
    <xf numFmtId="165" fontId="30" fillId="0" borderId="0" xfId="0" applyNumberFormat="1" applyFont="1" applyFill="1" applyBorder="1" applyAlignment="1">
      <alignment horizontal="center"/>
    </xf>
    <xf numFmtId="0" fontId="51" fillId="0" borderId="0" xfId="0" applyFont="1"/>
    <xf numFmtId="14" fontId="44" fillId="0" borderId="0" xfId="0" applyNumberFormat="1" applyFont="1" applyFill="1" applyBorder="1" applyAlignment="1">
      <alignment horizontal="left"/>
    </xf>
    <xf numFmtId="0" fontId="44" fillId="0" borderId="0" xfId="0" applyFont="1" applyFill="1" applyBorder="1"/>
    <xf numFmtId="0" fontId="5" fillId="15" borderId="0" xfId="0" applyFont="1" applyFill="1"/>
    <xf numFmtId="14" fontId="41" fillId="0" borderId="0" xfId="0" applyNumberFormat="1" applyFont="1" applyFill="1" applyBorder="1" applyAlignment="1">
      <alignment horizontal="left"/>
    </xf>
    <xf numFmtId="14" fontId="40" fillId="8" borderId="0" xfId="0" applyNumberFormat="1" applyFont="1" applyFill="1" applyBorder="1" applyAlignment="1">
      <alignment horizontal="left"/>
    </xf>
    <xf numFmtId="0" fontId="52" fillId="14" borderId="0" xfId="0" applyFont="1" applyFill="1"/>
  </cellXfs>
  <cellStyles count="7">
    <cellStyle name="Comma" xfId="6" builtinId="3"/>
    <cellStyle name="Currency" xfId="1" builtinId="4"/>
    <cellStyle name="Hyperlink" xfId="2" builtinId="8" customBuiltin="1"/>
    <cellStyle name="Hyperlink_family-budget-planner" xfId="3"/>
    <cellStyle name="Normal" xfId="0" builtinId="0"/>
    <cellStyle name="Normal 2" xfId="4"/>
    <cellStyle name="Normal_family-budget-planner" xfId="5"/>
  </cellStyles>
  <dxfs count="585">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ont>
        <b/>
        <i val="0"/>
        <color theme="1"/>
      </font>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B2B2B2"/>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ertex42.com/"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4295775</xdr:colOff>
      <xdr:row>0</xdr:row>
      <xdr:rowOff>28575</xdr:rowOff>
    </xdr:from>
    <xdr:to>
      <xdr:col>1</xdr:col>
      <xdr:colOff>5777442</xdr:colOff>
      <xdr:row>0</xdr:row>
      <xdr:rowOff>361950</xdr:rowOff>
    </xdr:to>
    <xdr:pic>
      <xdr:nvPicPr>
        <xdr:cNvPr id="4" name="Picture 3">
          <a:hlinkClick xmlns:r="http://schemas.openxmlformats.org/officeDocument/2006/relationships" r:id="rId1"/>
          <a:extLst>
            <a:ext uri="{FF2B5EF4-FFF2-40B4-BE49-F238E27FC236}">
              <a16:creationId xmlns:a16="http://schemas.microsoft.com/office/drawing/2014/main" id="{53898433-D61E-4543-B038-FFE46AB3788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48225" y="28575"/>
          <a:ext cx="1481667"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3629025</xdr:colOff>
      <xdr:row>0</xdr:row>
      <xdr:rowOff>28575</xdr:rowOff>
    </xdr:from>
    <xdr:to>
      <xdr:col>1</xdr:col>
      <xdr:colOff>5057775</xdr:colOff>
      <xdr:row>0</xdr:row>
      <xdr:rowOff>350044</xdr:rowOff>
    </xdr:to>
    <xdr:pic>
      <xdr:nvPicPr>
        <xdr:cNvPr id="4" name="Picture 3">
          <a:extLst>
            <a:ext uri="{FF2B5EF4-FFF2-40B4-BE49-F238E27FC236}">
              <a16:creationId xmlns:a16="http://schemas.microsoft.com/office/drawing/2014/main" id="{2C78AEAF-80F2-4ADD-970D-8B8F0707A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29050" y="28575"/>
          <a:ext cx="1428750" cy="321469"/>
        </a:xfrm>
        <a:prstGeom prst="rect">
          <a:avLst/>
        </a:prstGeom>
      </xdr:spPr>
    </xdr:pic>
    <xdr:clientData/>
  </xdr:twoCellAnchor>
</xdr:wsDr>
</file>

<file path=xl/theme/theme1.xml><?xml version="1.0" encoding="utf-8"?>
<a:theme xmlns:a="http://schemas.openxmlformats.org/drawingml/2006/main" name="Office Theme">
  <a:themeElements>
    <a:clrScheme name="V42-ClassicBlue">
      <a:dk1>
        <a:sysClr val="windowText" lastClr="000000"/>
      </a:dk1>
      <a:lt1>
        <a:sysClr val="window" lastClr="FFFFFF"/>
      </a:lt1>
      <a:dk2>
        <a:srgbClr val="3A5D9C"/>
      </a:dk2>
      <a:lt2>
        <a:srgbClr val="EEECE2"/>
      </a:lt2>
      <a:accent1>
        <a:srgbClr val="3B4E87"/>
      </a:accent1>
      <a:accent2>
        <a:srgbClr val="C04E4E"/>
      </a:accent2>
      <a:accent3>
        <a:srgbClr val="26AA26"/>
      </a:accent3>
      <a:accent4>
        <a:srgbClr val="7860B4"/>
      </a:accent4>
      <a:accent5>
        <a:srgbClr val="E68422"/>
      </a:accent5>
      <a:accent6>
        <a:srgbClr val="846648"/>
      </a:accent6>
      <a:hlink>
        <a:srgbClr val="4C92AE"/>
      </a:hlink>
      <a:folHlink>
        <a:srgbClr val="969696"/>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admintonpeople.com/Cms/EventInfo/?eventID=25426&amp;clubid=4685&amp;cmsid=239"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s://www.vertex42.com/calendars/yearly-schedule-of-events.html"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vertex42.com/licensing/EULA_privateuse.html" TargetMode="External"/><Relationship Id="rId1" Type="http://schemas.openxmlformats.org/officeDocument/2006/relationships/hyperlink" Target="https://www.vertex42.com/calendars/yearly-schedule-of-events.html"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137"/>
  <sheetViews>
    <sheetView showGridLines="0" tabSelected="1" topLeftCell="A7" zoomScale="115" zoomScaleNormal="115" workbookViewId="0">
      <selection activeCell="M114" sqref="M114"/>
    </sheetView>
  </sheetViews>
  <sheetFormatPr defaultColWidth="9.109375" defaultRowHeight="13.2" x14ac:dyDescent="0.25"/>
  <cols>
    <col min="1" max="1" width="2" style="3" customWidth="1"/>
    <col min="2" max="8" width="3.33203125" style="3" customWidth="1"/>
    <col min="9" max="9" width="2.6640625" style="3" customWidth="1"/>
    <col min="10" max="10" width="14.6640625" style="3" customWidth="1"/>
    <col min="11" max="11" width="76.44140625" style="3" bestFit="1" customWidth="1"/>
    <col min="12" max="12" width="18.33203125" style="3" bestFit="1" customWidth="1"/>
    <col min="13" max="13" width="6" style="3" customWidth="1"/>
    <col min="14" max="14" width="26" style="3" bestFit="1" customWidth="1"/>
    <col min="15" max="15" width="15.6640625" style="3" customWidth="1"/>
    <col min="16" max="16384" width="9.109375" style="3"/>
  </cols>
  <sheetData>
    <row r="1" spans="1:15" ht="25.5" customHeight="1" x14ac:dyDescent="0.25">
      <c r="A1" s="42" t="s">
        <v>75</v>
      </c>
      <c r="B1" s="43"/>
      <c r="C1" s="43"/>
      <c r="D1" s="43"/>
      <c r="E1" s="43"/>
      <c r="F1" s="43"/>
      <c r="G1" s="43"/>
      <c r="H1" s="43"/>
      <c r="I1" s="43"/>
      <c r="J1" s="43"/>
      <c r="K1" s="43"/>
      <c r="L1" s="44"/>
      <c r="M1" s="38"/>
      <c r="N1" s="38"/>
      <c r="O1" s="38"/>
    </row>
    <row r="2" spans="1:15" s="70" customFormat="1" ht="10.199999999999999" x14ac:dyDescent="0.2">
      <c r="A2" s="68"/>
      <c r="B2" s="192" t="s">
        <v>0</v>
      </c>
      <c r="C2" s="192"/>
      <c r="D2" s="192"/>
      <c r="E2" s="39"/>
      <c r="F2" s="40" t="s">
        <v>1</v>
      </c>
      <c r="G2" s="68"/>
      <c r="H2" s="68"/>
      <c r="I2" s="68"/>
      <c r="J2" s="68"/>
      <c r="K2" s="68"/>
      <c r="L2" s="68"/>
      <c r="M2" s="68"/>
      <c r="N2" s="62"/>
      <c r="O2" s="68"/>
    </row>
    <row r="3" spans="1:15" x14ac:dyDescent="0.25">
      <c r="A3" s="38"/>
      <c r="B3" s="189">
        <v>2023</v>
      </c>
      <c r="C3" s="190"/>
      <c r="D3" s="191"/>
      <c r="E3" s="39"/>
      <c r="F3" s="4">
        <v>1</v>
      </c>
      <c r="G3" s="41" t="s">
        <v>2</v>
      </c>
      <c r="H3" s="38"/>
      <c r="I3" s="38"/>
      <c r="J3" s="38"/>
      <c r="K3" s="38"/>
      <c r="L3" s="38"/>
      <c r="M3" s="38"/>
      <c r="N3" s="63"/>
      <c r="O3" s="38"/>
    </row>
    <row r="4" spans="1:15" s="70" customFormat="1" ht="10.199999999999999" x14ac:dyDescent="0.2">
      <c r="A4" s="68"/>
      <c r="B4" s="68"/>
      <c r="C4" s="68"/>
      <c r="D4" s="68"/>
      <c r="E4" s="68"/>
      <c r="F4" s="68"/>
      <c r="G4" s="68"/>
      <c r="H4" s="68"/>
      <c r="I4" s="68"/>
      <c r="J4" s="68"/>
      <c r="K4" s="68"/>
      <c r="L4" s="68"/>
      <c r="M4" s="68"/>
      <c r="N4" s="69"/>
      <c r="O4" s="68"/>
    </row>
    <row r="5" spans="1:15" x14ac:dyDescent="0.25">
      <c r="N5" s="64"/>
    </row>
    <row r="6" spans="1:15" s="5" customFormat="1" ht="26.25" customHeight="1" x14ac:dyDescent="0.25">
      <c r="A6" s="3"/>
      <c r="B6" s="186" t="s">
        <v>77</v>
      </c>
      <c r="C6" s="186"/>
      <c r="D6" s="186"/>
      <c r="E6" s="186"/>
      <c r="F6" s="186"/>
      <c r="G6" s="186"/>
      <c r="H6" s="186"/>
      <c r="I6" s="186"/>
      <c r="J6" s="186"/>
      <c r="K6" s="186"/>
      <c r="L6" s="186"/>
      <c r="N6" s="65" t="s">
        <v>40</v>
      </c>
    </row>
    <row r="7" spans="1:15" s="7" customFormat="1" ht="24" customHeight="1" x14ac:dyDescent="0.25">
      <c r="A7" s="6"/>
      <c r="B7" s="188">
        <v>2023</v>
      </c>
      <c r="C7" s="188"/>
      <c r="D7" s="188"/>
      <c r="E7" s="188"/>
      <c r="F7" s="188"/>
      <c r="G7" s="188"/>
      <c r="H7" s="188"/>
      <c r="I7" s="188"/>
      <c r="J7" s="188"/>
      <c r="K7" s="188"/>
      <c r="L7" s="188"/>
      <c r="N7" s="65" t="s">
        <v>26</v>
      </c>
    </row>
    <row r="8" spans="1:15" s="2" customFormat="1" ht="12" x14ac:dyDescent="0.2">
      <c r="B8" s="17"/>
      <c r="C8" s="18"/>
      <c r="D8" s="18"/>
      <c r="E8" s="18"/>
      <c r="F8" s="18"/>
      <c r="G8" s="18"/>
      <c r="H8" s="18"/>
      <c r="I8" s="18"/>
      <c r="J8" s="19"/>
      <c r="K8" s="18"/>
      <c r="L8" s="18"/>
      <c r="N8" s="66"/>
    </row>
    <row r="9" spans="1:15" s="2" customFormat="1" ht="12" hidden="1" x14ac:dyDescent="0.2">
      <c r="B9" s="17"/>
      <c r="C9" s="18"/>
      <c r="D9" s="18"/>
      <c r="E9" s="18"/>
      <c r="F9" s="18"/>
      <c r="G9" s="18"/>
      <c r="H9" s="18"/>
      <c r="I9" s="18"/>
      <c r="J9" s="19" t="s">
        <v>3</v>
      </c>
      <c r="K9" s="18"/>
      <c r="L9" s="18"/>
      <c r="N9" s="66"/>
    </row>
    <row r="10" spans="1:15" s="2" customFormat="1" x14ac:dyDescent="0.2">
      <c r="B10" s="18"/>
      <c r="C10" s="18"/>
      <c r="D10" s="18"/>
      <c r="E10" s="18"/>
      <c r="F10" s="18"/>
      <c r="G10" s="18"/>
      <c r="H10" s="18"/>
      <c r="I10" s="18"/>
      <c r="J10" s="18"/>
      <c r="K10" s="18"/>
      <c r="L10" s="18"/>
      <c r="N10" s="67" t="s">
        <v>4</v>
      </c>
    </row>
    <row r="11" spans="1:15" s="10" customFormat="1" ht="15.6" x14ac:dyDescent="0.3">
      <c r="A11" s="3"/>
      <c r="B11" s="184">
        <f>DATE($B$3,1,1)</f>
        <v>44927</v>
      </c>
      <c r="C11" s="185"/>
      <c r="D11" s="185"/>
      <c r="E11" s="185"/>
      <c r="F11" s="185"/>
      <c r="G11" s="185"/>
      <c r="H11" s="185"/>
      <c r="I11" s="8"/>
      <c r="J11" s="45" t="str">
        <f>TEXT(B11,"mmmm")</f>
        <v>sausis</v>
      </c>
      <c r="K11" s="46"/>
      <c r="L11" s="47"/>
      <c r="M11" s="9"/>
      <c r="N11" s="77" t="s">
        <v>71</v>
      </c>
    </row>
    <row r="12" spans="1:15" x14ac:dyDescent="0.25">
      <c r="A12" s="10"/>
      <c r="B12" s="54" t="str">
        <f>CHOOSE(1+MOD($F$3+1-2,7),"Su","M","Tu","W","Th","F","Sa")</f>
        <v>Su</v>
      </c>
      <c r="C12" s="55" t="str">
        <f>CHOOSE(1+MOD($F$3+2-2,7),"Su","M","Tu","W","Th","F","Sa")</f>
        <v>M</v>
      </c>
      <c r="D12" s="55" t="str">
        <f>CHOOSE(1+MOD($F$3+3-2,7),"Su","M","Tu","W","Th","F","Sa")</f>
        <v>Tu</v>
      </c>
      <c r="E12" s="55" t="str">
        <f>CHOOSE(1+MOD($F$3+4-2,7),"Su","M","Tu","W","Th","F","Sa")</f>
        <v>W</v>
      </c>
      <c r="F12" s="55" t="str">
        <f>CHOOSE(1+MOD($F$3+5-2,7),"Su","M","Tu","W","Th","F","Sa")</f>
        <v>Th</v>
      </c>
      <c r="G12" s="55" t="str">
        <f>CHOOSE(1+MOD($F$3+6-2,7),"Su","M","Tu","W","Th","F","Sa")</f>
        <v>F</v>
      </c>
      <c r="H12" s="56" t="str">
        <f>CHOOSE(1+MOD($F$3+7-2,7),"Su","M","Tu","W","Th","F","Sa")</f>
        <v>Sa</v>
      </c>
      <c r="I12" s="10"/>
      <c r="J12" s="16"/>
      <c r="K12" s="11"/>
      <c r="L12" s="12"/>
      <c r="N12" s="78" t="s">
        <v>72</v>
      </c>
    </row>
    <row r="13" spans="1:15" x14ac:dyDescent="0.25">
      <c r="B13" s="53">
        <f>IF(WEEKDAY(B11,1)=$F$3,B11,"")</f>
        <v>44927</v>
      </c>
      <c r="C13" s="53">
        <f>IF(B13="",IF(WEEKDAY(B11,1)=MOD($F$3,7)+1,B11,""),B13+1)</f>
        <v>44928</v>
      </c>
      <c r="D13" s="53">
        <f>IF(C13="",IF(WEEKDAY(B11,1)=MOD($F$3+1,7)+1,B11,""),C13+1)</f>
        <v>44929</v>
      </c>
      <c r="E13" s="53">
        <f>IF(D13="",IF(WEEKDAY(B11,1)=MOD($F$3+2,7)+1,B11,""),D13+1)</f>
        <v>44930</v>
      </c>
      <c r="F13" s="53">
        <f>IF(E13="",IF(WEEKDAY(B11,1)=MOD($F$3+3,7)+1,B11,""),E13+1)</f>
        <v>44931</v>
      </c>
      <c r="G13" s="53">
        <f>IF(F13="",IF(WEEKDAY(B11,1)=MOD($F$3+4,7)+1,B11,""),F13+1)</f>
        <v>44932</v>
      </c>
      <c r="H13" s="53">
        <f>IF(G13="",IF(WEEKDAY(B11,1)=MOD($F$3+5,7)+1,B11,""),G13+1)</f>
        <v>44933</v>
      </c>
      <c r="J13" s="16"/>
      <c r="K13" s="11"/>
      <c r="L13" s="12"/>
      <c r="N13" s="76" t="s">
        <v>65</v>
      </c>
    </row>
    <row r="14" spans="1:15" x14ac:dyDescent="0.25">
      <c r="B14" s="53">
        <f>IF(H13="","",IF(MONTH(H13+1)&lt;&gt;MONTH(H13),"",H13+1))</f>
        <v>44934</v>
      </c>
      <c r="C14" s="53">
        <f>IF(B14="","",IF(MONTH(B14+1)&lt;&gt;MONTH(B14),"",B14+1))</f>
        <v>44935</v>
      </c>
      <c r="D14" s="53">
        <f t="shared" ref="D14:H14" si="0">IF(C14="","",IF(MONTH(C14+1)&lt;&gt;MONTH(C14),"",C14+1))</f>
        <v>44936</v>
      </c>
      <c r="E14" s="53">
        <f t="shared" si="0"/>
        <v>44937</v>
      </c>
      <c r="F14" s="53">
        <f t="shared" si="0"/>
        <v>44938</v>
      </c>
      <c r="G14" s="53">
        <f t="shared" si="0"/>
        <v>44939</v>
      </c>
      <c r="H14" s="53">
        <f t="shared" si="0"/>
        <v>44940</v>
      </c>
      <c r="J14" s="199">
        <f>F14</f>
        <v>44938</v>
      </c>
      <c r="K14" s="97" t="s">
        <v>79</v>
      </c>
      <c r="L14" s="98" t="s">
        <v>175</v>
      </c>
      <c r="N14" s="51" t="s">
        <v>43</v>
      </c>
    </row>
    <row r="15" spans="1:15" x14ac:dyDescent="0.25">
      <c r="B15" s="53">
        <f t="shared" ref="B15:B18" si="1">IF(H14="","",IF(MONTH(H14+1)&lt;&gt;MONTH(H14),"",H14+1))</f>
        <v>44941</v>
      </c>
      <c r="C15" s="53">
        <f t="shared" ref="C15:H15" si="2">IF(B15="","",IF(MONTH(B15+1)&lt;&gt;MONTH(B15),"",B15+1))</f>
        <v>44942</v>
      </c>
      <c r="D15" s="53">
        <f t="shared" si="2"/>
        <v>44943</v>
      </c>
      <c r="E15" s="53">
        <f t="shared" si="2"/>
        <v>44944</v>
      </c>
      <c r="F15" s="53">
        <f t="shared" si="2"/>
        <v>44945</v>
      </c>
      <c r="G15" s="53">
        <f t="shared" si="2"/>
        <v>44946</v>
      </c>
      <c r="H15" s="53">
        <f t="shared" si="2"/>
        <v>44947</v>
      </c>
      <c r="J15" s="199">
        <f>G14</f>
        <v>44939</v>
      </c>
      <c r="K15" s="97" t="s">
        <v>79</v>
      </c>
      <c r="L15" s="98" t="s">
        <v>175</v>
      </c>
      <c r="N15" s="58" t="s">
        <v>73</v>
      </c>
    </row>
    <row r="16" spans="1:15" x14ac:dyDescent="0.25">
      <c r="B16" s="53">
        <f t="shared" si="1"/>
        <v>44948</v>
      </c>
      <c r="C16" s="53">
        <f t="shared" ref="C16:H16" si="3">IF(B16="","",IF(MONTH(B16+1)&lt;&gt;MONTH(B16),"",B16+1))</f>
        <v>44949</v>
      </c>
      <c r="D16" s="53">
        <f t="shared" si="3"/>
        <v>44950</v>
      </c>
      <c r="E16" s="53">
        <f t="shared" si="3"/>
        <v>44951</v>
      </c>
      <c r="F16" s="53">
        <f t="shared" si="3"/>
        <v>44952</v>
      </c>
      <c r="G16" s="87">
        <f t="shared" si="3"/>
        <v>44953</v>
      </c>
      <c r="H16" s="87">
        <f t="shared" si="3"/>
        <v>44954</v>
      </c>
      <c r="J16" s="199">
        <f>H14</f>
        <v>44940</v>
      </c>
      <c r="K16" s="97" t="s">
        <v>79</v>
      </c>
      <c r="L16" s="98" t="s">
        <v>175</v>
      </c>
      <c r="N16" s="52" t="s">
        <v>175</v>
      </c>
    </row>
    <row r="17" spans="2:14" x14ac:dyDescent="0.25">
      <c r="B17" s="87">
        <f t="shared" si="1"/>
        <v>44955</v>
      </c>
      <c r="C17" s="53">
        <f t="shared" ref="C17:H17" si="4">IF(B17="","",IF(MONTH(B17+1)&lt;&gt;MONTH(B17),"",B17+1))</f>
        <v>44956</v>
      </c>
      <c r="D17" s="53">
        <f t="shared" si="4"/>
        <v>44957</v>
      </c>
      <c r="E17" s="53" t="str">
        <f t="shared" si="4"/>
        <v/>
      </c>
      <c r="F17" s="53" t="str">
        <f t="shared" si="4"/>
        <v/>
      </c>
      <c r="G17" s="53" t="str">
        <f t="shared" si="4"/>
        <v/>
      </c>
      <c r="H17" s="53" t="str">
        <f t="shared" si="4"/>
        <v/>
      </c>
      <c r="J17" s="199">
        <f>B15</f>
        <v>44941</v>
      </c>
      <c r="K17" s="97" t="s">
        <v>79</v>
      </c>
      <c r="L17" s="98" t="s">
        <v>175</v>
      </c>
      <c r="N17" s="89" t="s">
        <v>90</v>
      </c>
    </row>
    <row r="18" spans="2:14" x14ac:dyDescent="0.25">
      <c r="B18" s="53" t="str">
        <f t="shared" si="1"/>
        <v/>
      </c>
      <c r="C18" s="53" t="str">
        <f t="shared" ref="C18:H18" si="5">IF(B18="","",IF(MONTH(B18+1)&lt;&gt;MONTH(B18),"",B18+1))</f>
        <v/>
      </c>
      <c r="D18" s="53" t="str">
        <f t="shared" si="5"/>
        <v/>
      </c>
      <c r="E18" s="53" t="str">
        <f t="shared" si="5"/>
        <v/>
      </c>
      <c r="F18" s="53" t="str">
        <f t="shared" si="5"/>
        <v/>
      </c>
      <c r="G18" s="53" t="str">
        <f t="shared" si="5"/>
        <v/>
      </c>
      <c r="H18" s="53" t="str">
        <f t="shared" si="5"/>
        <v/>
      </c>
      <c r="J18" s="200" t="s">
        <v>177</v>
      </c>
      <c r="K18" s="96" t="s">
        <v>93</v>
      </c>
      <c r="L18" s="100" t="s">
        <v>90</v>
      </c>
      <c r="N18" s="59" t="s">
        <v>101</v>
      </c>
    </row>
    <row r="19" spans="2:14" x14ac:dyDescent="0.25">
      <c r="J19" s="207" t="s">
        <v>178</v>
      </c>
      <c r="K19" s="198" t="s">
        <v>176</v>
      </c>
      <c r="L19" s="12" t="s">
        <v>175</v>
      </c>
      <c r="N19" s="94"/>
    </row>
    <row r="21" spans="2:14" s="14" customFormat="1" ht="15.6" x14ac:dyDescent="0.3">
      <c r="B21" s="184">
        <f>DATE($B$3,2,1)</f>
        <v>44958</v>
      </c>
      <c r="C21" s="187"/>
      <c r="D21" s="187"/>
      <c r="E21" s="187"/>
      <c r="F21" s="187"/>
      <c r="G21" s="187"/>
      <c r="H21" s="187"/>
      <c r="I21" s="13"/>
      <c r="J21" s="45" t="str">
        <f>TEXT(B21,"mmmm")</f>
        <v>vasaris</v>
      </c>
      <c r="K21" s="46"/>
      <c r="L21" s="47"/>
    </row>
    <row r="22" spans="2:14" x14ac:dyDescent="0.25">
      <c r="B22" s="54" t="str">
        <f>CHOOSE(1+MOD($F$3+1-2,7),"Su","M","Tu","W","Th","F","Sa")</f>
        <v>Su</v>
      </c>
      <c r="C22" s="55" t="str">
        <f>CHOOSE(1+MOD($F$3+2-2,7),"Su","M","Tu","W","Th","F","Sa")</f>
        <v>M</v>
      </c>
      <c r="D22" s="55" t="str">
        <f>CHOOSE(1+MOD($F$3+3-2,7),"Su","M","Tu","W","Th","F","Sa")</f>
        <v>Tu</v>
      </c>
      <c r="E22" s="55" t="str">
        <f>CHOOSE(1+MOD($F$3+4-2,7),"Su","M","Tu","W","Th","F","Sa")</f>
        <v>W</v>
      </c>
      <c r="F22" s="55" t="str">
        <f>CHOOSE(1+MOD($F$3+5-2,7),"Su","M","Tu","W","Th","F","Sa")</f>
        <v>Th</v>
      </c>
      <c r="G22" s="55" t="str">
        <f>CHOOSE(1+MOD($F$3+6-2,7),"Su","M","Tu","W","Th","F","Sa")</f>
        <v>F</v>
      </c>
      <c r="H22" s="56" t="str">
        <f>CHOOSE(1+MOD($F$3+7-2,7),"Su","M","Tu","W","Th","F","Sa")</f>
        <v>Sa</v>
      </c>
      <c r="I22" s="14"/>
      <c r="J22" s="16"/>
      <c r="K22" s="11"/>
      <c r="L22" s="12"/>
      <c r="N22" s="64"/>
    </row>
    <row r="23" spans="2:14" x14ac:dyDescent="0.25">
      <c r="B23" s="53" t="str">
        <f>IF(WEEKDAY(B21,1)=$F$3,B21,"")</f>
        <v/>
      </c>
      <c r="C23" s="53" t="str">
        <f>IF(B23="",IF(WEEKDAY(B21,1)=MOD($F$3,7)+1,B21,""),B23+1)</f>
        <v/>
      </c>
      <c r="D23" s="53" t="str">
        <f>IF(C23="",IF(WEEKDAY(B21,1)=MOD($F$3+1,7)+1,B21,""),C23+1)</f>
        <v/>
      </c>
      <c r="E23" s="53">
        <f>IF(D23="",IF(WEEKDAY(B21,1)=MOD($F$3+2,7)+1,B21,""),D23+1)</f>
        <v>44958</v>
      </c>
      <c r="F23" s="53">
        <f>IF(E23="",IF(WEEKDAY(B21,1)=MOD($F$3+3,7)+1,B21,""),E23+1)</f>
        <v>44959</v>
      </c>
      <c r="G23" s="105">
        <f>IF(F23="",IF(WEEKDAY(B21,1)=MOD($F$3+4,7)+1,B21,""),F23+1)</f>
        <v>44960</v>
      </c>
      <c r="H23" s="105">
        <f>IF(G23="",IF(WEEKDAY(B21,1)=MOD($F$3+5,7)+1,B21,""),G23+1)</f>
        <v>44961</v>
      </c>
      <c r="J23" s="106" t="s">
        <v>180</v>
      </c>
      <c r="K23" s="94" t="s">
        <v>109</v>
      </c>
      <c r="L23" s="12" t="s">
        <v>90</v>
      </c>
      <c r="N23" s="103" t="s">
        <v>90</v>
      </c>
    </row>
    <row r="24" spans="2:14" x14ac:dyDescent="0.25">
      <c r="B24" s="53">
        <f>IF(H23="","",IF(MONTH(H23+1)&lt;&gt;MONTH(H23),"",H23+1))</f>
        <v>44962</v>
      </c>
      <c r="C24" s="53">
        <f>IF(B24="","",IF(MONTH(B24+1)&lt;&gt;MONTH(B24),"",B24+1))</f>
        <v>44963</v>
      </c>
      <c r="D24" s="53">
        <f t="shared" ref="D24:H24" si="6">IF(C24="","",IF(MONTH(C24+1)&lt;&gt;MONTH(C24),"",C24+1))</f>
        <v>44964</v>
      </c>
      <c r="E24" s="53">
        <f t="shared" si="6"/>
        <v>44965</v>
      </c>
      <c r="F24" s="53">
        <f t="shared" si="6"/>
        <v>44966</v>
      </c>
      <c r="G24" s="105">
        <f t="shared" si="6"/>
        <v>44967</v>
      </c>
      <c r="H24" s="105">
        <f t="shared" si="6"/>
        <v>44968</v>
      </c>
      <c r="J24" s="106" t="s">
        <v>181</v>
      </c>
      <c r="K24" s="94" t="s">
        <v>109</v>
      </c>
      <c r="L24" s="12" t="s">
        <v>90</v>
      </c>
      <c r="N24" s="103" t="s">
        <v>90</v>
      </c>
    </row>
    <row r="25" spans="2:14" x14ac:dyDescent="0.25">
      <c r="B25" s="53">
        <f t="shared" ref="B25:B28" si="7">IF(H24="","",IF(MONTH(H24+1)&lt;&gt;MONTH(H24),"",H24+1))</f>
        <v>44969</v>
      </c>
      <c r="C25" s="53">
        <f t="shared" ref="C25:H25" si="8">IF(B25="","",IF(MONTH(B25+1)&lt;&gt;MONTH(B25),"",B25+1))</f>
        <v>44970</v>
      </c>
      <c r="D25" s="53">
        <f t="shared" si="8"/>
        <v>44971</v>
      </c>
      <c r="E25" s="53">
        <f t="shared" si="8"/>
        <v>44972</v>
      </c>
      <c r="F25" s="53">
        <f t="shared" si="8"/>
        <v>44973</v>
      </c>
      <c r="G25" s="53">
        <f t="shared" si="8"/>
        <v>44974</v>
      </c>
      <c r="H25" s="53">
        <f t="shared" si="8"/>
        <v>44975</v>
      </c>
      <c r="J25" s="199">
        <v>44608</v>
      </c>
      <c r="K25" s="57" t="s">
        <v>45</v>
      </c>
      <c r="L25" s="12" t="s">
        <v>43</v>
      </c>
      <c r="N25" s="64"/>
    </row>
    <row r="26" spans="2:14" x14ac:dyDescent="0.25">
      <c r="B26" s="53">
        <f t="shared" si="7"/>
        <v>44976</v>
      </c>
      <c r="C26" s="53">
        <f t="shared" ref="C26:H26" si="9">IF(B26="","",IF(MONTH(B26+1)&lt;&gt;MONTH(B26),"",B26+1))</f>
        <v>44977</v>
      </c>
      <c r="D26" s="53">
        <f t="shared" si="9"/>
        <v>44978</v>
      </c>
      <c r="E26" s="53">
        <f t="shared" si="9"/>
        <v>44979</v>
      </c>
      <c r="F26" s="53">
        <f t="shared" si="9"/>
        <v>44980</v>
      </c>
      <c r="G26" s="53">
        <f t="shared" si="9"/>
        <v>44981</v>
      </c>
      <c r="H26" s="53">
        <f t="shared" si="9"/>
        <v>44982</v>
      </c>
      <c r="J26" s="199">
        <f>D26</f>
        <v>44978</v>
      </c>
      <c r="K26" s="57" t="s">
        <v>49</v>
      </c>
      <c r="L26" s="12" t="s">
        <v>73</v>
      </c>
      <c r="N26" s="64"/>
    </row>
    <row r="27" spans="2:14" x14ac:dyDescent="0.25">
      <c r="B27" s="53">
        <f t="shared" si="7"/>
        <v>44983</v>
      </c>
      <c r="C27" s="53">
        <f t="shared" ref="C27:H27" si="10">IF(B27="","",IF(MONTH(B27+1)&lt;&gt;MONTH(B27),"",B27+1))</f>
        <v>44984</v>
      </c>
      <c r="D27" s="53">
        <f t="shared" si="10"/>
        <v>44985</v>
      </c>
      <c r="E27" s="53" t="str">
        <f t="shared" si="10"/>
        <v/>
      </c>
      <c r="F27" s="53" t="str">
        <f t="shared" si="10"/>
        <v/>
      </c>
      <c r="G27" s="53" t="str">
        <f t="shared" si="10"/>
        <v/>
      </c>
      <c r="H27" s="53" t="str">
        <f t="shared" si="10"/>
        <v/>
      </c>
      <c r="J27" s="206" t="s">
        <v>179</v>
      </c>
      <c r="K27" s="96" t="s">
        <v>102</v>
      </c>
      <c r="L27" s="86" t="s">
        <v>90</v>
      </c>
      <c r="N27" s="103" t="s">
        <v>90</v>
      </c>
    </row>
    <row r="28" spans="2:14" x14ac:dyDescent="0.25">
      <c r="B28" s="53" t="str">
        <f t="shared" si="7"/>
        <v/>
      </c>
      <c r="C28" s="53" t="str">
        <f t="shared" ref="C28:H28" si="11">IF(B28="","",IF(MONTH(B28+1)&lt;&gt;MONTH(B28),"",B28+1))</f>
        <v/>
      </c>
      <c r="D28" s="53" t="str">
        <f t="shared" si="11"/>
        <v/>
      </c>
      <c r="E28" s="53" t="str">
        <f t="shared" si="11"/>
        <v/>
      </c>
      <c r="F28" s="53" t="str">
        <f t="shared" si="11"/>
        <v/>
      </c>
      <c r="G28" s="53" t="str">
        <f t="shared" si="11"/>
        <v/>
      </c>
      <c r="H28" s="53" t="str">
        <f t="shared" si="11"/>
        <v/>
      </c>
      <c r="J28" s="16"/>
      <c r="K28" s="11"/>
      <c r="L28" s="12"/>
      <c r="N28" s="64"/>
    </row>
    <row r="29" spans="2:14" x14ac:dyDescent="0.25">
      <c r="J29" s="16"/>
      <c r="L29" s="12"/>
      <c r="N29" s="64"/>
    </row>
    <row r="30" spans="2:14" s="14" customFormat="1" ht="15.6" x14ac:dyDescent="0.3">
      <c r="B30" s="184">
        <f>DATE($B$3,3,1)</f>
        <v>44986</v>
      </c>
      <c r="C30" s="187"/>
      <c r="D30" s="187"/>
      <c r="E30" s="187"/>
      <c r="F30" s="187"/>
      <c r="G30" s="187"/>
      <c r="H30" s="187"/>
      <c r="I30" s="13"/>
      <c r="J30" s="45" t="str">
        <f>TEXT(B30,"mmmm")</f>
        <v>kovas</v>
      </c>
      <c r="K30" s="46"/>
      <c r="L30" s="47"/>
      <c r="N30" s="64"/>
    </row>
    <row r="31" spans="2:14" x14ac:dyDescent="0.25">
      <c r="B31" s="54" t="str">
        <f>CHOOSE(1+MOD($F$3+1-2,7),"Su","M","Tu","W","Th","F","Sa")</f>
        <v>Su</v>
      </c>
      <c r="C31" s="55" t="str">
        <f>CHOOSE(1+MOD($F$3+2-2,7),"Su","M","Tu","W","Th","F","Sa")</f>
        <v>M</v>
      </c>
      <c r="D31" s="55" t="str">
        <f>CHOOSE(1+MOD($F$3+3-2,7),"Su","M","Tu","W","Th","F","Sa")</f>
        <v>Tu</v>
      </c>
      <c r="E31" s="55" t="str">
        <f>CHOOSE(1+MOD($F$3+4-2,7),"Su","M","Tu","W","Th","F","Sa")</f>
        <v>W</v>
      </c>
      <c r="F31" s="55" t="str">
        <f>CHOOSE(1+MOD($F$3+5-2,7),"Su","M","Tu","W","Th","F","Sa")</f>
        <v>Th</v>
      </c>
      <c r="G31" s="55" t="str">
        <f>CHOOSE(1+MOD($F$3+6-2,7),"Su","M","Tu","W","Th","F","Sa")</f>
        <v>F</v>
      </c>
      <c r="H31" s="56" t="str">
        <f>CHOOSE(1+MOD($F$3+7-2,7),"Su","M","Tu","W","Th","F","Sa")</f>
        <v>Sa</v>
      </c>
      <c r="I31" s="14"/>
      <c r="J31" s="199">
        <f>H32</f>
        <v>44989</v>
      </c>
      <c r="K31" s="90" t="s">
        <v>84</v>
      </c>
      <c r="L31" s="12" t="s">
        <v>72</v>
      </c>
      <c r="N31" s="64"/>
    </row>
    <row r="32" spans="2:14" x14ac:dyDescent="0.25">
      <c r="B32" s="53" t="str">
        <f>IF(WEEKDAY(B30,1)=$F$3,B30,"")</f>
        <v/>
      </c>
      <c r="C32" s="53" t="str">
        <f>IF(B32="",IF(WEEKDAY(B30,1)=MOD($F$3,7)+1,B30,""),B32+1)</f>
        <v/>
      </c>
      <c r="D32" s="53" t="str">
        <f>IF(C32="",IF(WEEKDAY(B30,1)=MOD($F$3+1,7)+1,B30,""),C32+1)</f>
        <v/>
      </c>
      <c r="E32" s="53">
        <f>IF(D32="",IF(WEEKDAY(B30,1)=MOD($F$3+2,7)+1,B30,""),D32+1)</f>
        <v>44986</v>
      </c>
      <c r="F32" s="53">
        <f>IF(E32="",IF(WEEKDAY(B30,1)=MOD($F$3+3,7)+1,B30,""),E32+1)</f>
        <v>44987</v>
      </c>
      <c r="G32" s="53">
        <f>IF(F32="",IF(WEEKDAY(B30,1)=MOD($F$3+4,7)+1,B30,""),F32+1)</f>
        <v>44988</v>
      </c>
      <c r="H32" s="53">
        <f>IF(G32="",IF(WEEKDAY(B30,1)=MOD($F$3+5,7)+1,B30,""),G32+1)</f>
        <v>44989</v>
      </c>
      <c r="J32" s="199" t="s">
        <v>183</v>
      </c>
      <c r="K32" s="177" t="s">
        <v>182</v>
      </c>
      <c r="L32" s="12" t="s">
        <v>175</v>
      </c>
    </row>
    <row r="33" spans="2:14" x14ac:dyDescent="0.25">
      <c r="B33" s="53">
        <f>IF(H32="","",IF(MONTH(H32+1)&lt;&gt;MONTH(H32),"",H32+1))</f>
        <v>44990</v>
      </c>
      <c r="C33" s="53">
        <f>IF(B33="","",IF(MONTH(B33+1)&lt;&gt;MONTH(B33),"",B33+1))</f>
        <v>44991</v>
      </c>
      <c r="D33" s="53">
        <f t="shared" ref="D33:H33" si="12">IF(C33="","",IF(MONTH(C33+1)&lt;&gt;MONTH(C33),"",C33+1))</f>
        <v>44992</v>
      </c>
      <c r="E33" s="53">
        <f t="shared" si="12"/>
        <v>44993</v>
      </c>
      <c r="F33" s="53">
        <f t="shared" si="12"/>
        <v>44994</v>
      </c>
      <c r="G33" s="105">
        <f t="shared" si="12"/>
        <v>44995</v>
      </c>
      <c r="H33" s="105">
        <f t="shared" si="12"/>
        <v>44996</v>
      </c>
      <c r="J33" s="206" t="s">
        <v>113</v>
      </c>
      <c r="K33" s="208" t="s">
        <v>109</v>
      </c>
      <c r="L33" s="86" t="s">
        <v>90</v>
      </c>
      <c r="N33" s="103" t="s">
        <v>90</v>
      </c>
    </row>
    <row r="34" spans="2:14" x14ac:dyDescent="0.25">
      <c r="B34" s="53">
        <f t="shared" ref="B34:B37" si="13">IF(H33="","",IF(MONTH(H33+1)&lt;&gt;MONTH(H33),"",H33+1))</f>
        <v>44997</v>
      </c>
      <c r="C34" s="53">
        <f t="shared" ref="C34:H34" si="14">IF(B34="","",IF(MONTH(B34+1)&lt;&gt;MONTH(B34),"",B34+1))</f>
        <v>44998</v>
      </c>
      <c r="D34" s="53">
        <f t="shared" si="14"/>
        <v>44999</v>
      </c>
      <c r="E34" s="53">
        <f t="shared" si="14"/>
        <v>45000</v>
      </c>
      <c r="F34" s="87">
        <f t="shared" si="14"/>
        <v>45001</v>
      </c>
      <c r="G34" s="87">
        <f t="shared" si="14"/>
        <v>45002</v>
      </c>
      <c r="H34" s="53">
        <f t="shared" si="14"/>
        <v>45003</v>
      </c>
      <c r="J34" s="199">
        <f>H34</f>
        <v>45003</v>
      </c>
      <c r="K34" s="57" t="s">
        <v>46</v>
      </c>
      <c r="L34" s="95" t="s">
        <v>72</v>
      </c>
      <c r="N34" s="64"/>
    </row>
    <row r="35" spans="2:14" x14ac:dyDescent="0.25">
      <c r="B35" s="87">
        <f t="shared" si="13"/>
        <v>45004</v>
      </c>
      <c r="C35" s="53">
        <f t="shared" ref="C35:H35" si="15">IF(B35="","",IF(MONTH(B35+1)&lt;&gt;MONTH(B35),"",B35+1))</f>
        <v>45005</v>
      </c>
      <c r="D35" s="53">
        <f t="shared" si="15"/>
        <v>45006</v>
      </c>
      <c r="E35" s="53">
        <f t="shared" si="15"/>
        <v>45007</v>
      </c>
      <c r="F35" s="53">
        <f t="shared" si="15"/>
        <v>45008</v>
      </c>
      <c r="G35" s="53">
        <f t="shared" si="15"/>
        <v>45009</v>
      </c>
      <c r="H35" s="53">
        <f t="shared" si="15"/>
        <v>45010</v>
      </c>
      <c r="J35" s="199">
        <f>E35</f>
        <v>45007</v>
      </c>
      <c r="K35" s="57" t="s">
        <v>80</v>
      </c>
      <c r="L35" s="12" t="s">
        <v>175</v>
      </c>
      <c r="N35" s="64"/>
    </row>
    <row r="36" spans="2:14" x14ac:dyDescent="0.25">
      <c r="B36" s="53">
        <f t="shared" si="13"/>
        <v>45011</v>
      </c>
      <c r="C36" s="53">
        <f t="shared" ref="C36:H36" si="16">IF(B36="","",IF(MONTH(B36+1)&lt;&gt;MONTH(B36),"",B36+1))</f>
        <v>45012</v>
      </c>
      <c r="D36" s="53">
        <f t="shared" si="16"/>
        <v>45013</v>
      </c>
      <c r="E36" s="53">
        <f t="shared" si="16"/>
        <v>45014</v>
      </c>
      <c r="F36" s="53">
        <f t="shared" si="16"/>
        <v>45015</v>
      </c>
      <c r="G36" s="53">
        <f t="shared" si="16"/>
        <v>45016</v>
      </c>
      <c r="H36" s="53" t="str">
        <f t="shared" si="16"/>
        <v/>
      </c>
      <c r="J36" s="199">
        <f>F35</f>
        <v>45008</v>
      </c>
      <c r="K36" s="57" t="s">
        <v>80</v>
      </c>
      <c r="L36" s="12" t="s">
        <v>175</v>
      </c>
      <c r="N36" s="64"/>
    </row>
    <row r="37" spans="2:14" x14ac:dyDescent="0.25">
      <c r="B37" s="53" t="str">
        <f t="shared" si="13"/>
        <v/>
      </c>
      <c r="C37" s="53" t="str">
        <f t="shared" ref="C37:H37" si="17">IF(B37="","",IF(MONTH(B37+1)&lt;&gt;MONTH(B37),"",B37+1))</f>
        <v/>
      </c>
      <c r="D37" s="53" t="str">
        <f t="shared" si="17"/>
        <v/>
      </c>
      <c r="E37" s="53" t="str">
        <f t="shared" si="17"/>
        <v/>
      </c>
      <c r="F37" s="53" t="str">
        <f t="shared" si="17"/>
        <v/>
      </c>
      <c r="G37" s="53" t="str">
        <f t="shared" si="17"/>
        <v/>
      </c>
      <c r="H37" s="53" t="str">
        <f t="shared" si="17"/>
        <v/>
      </c>
      <c r="J37" s="199">
        <f>G35</f>
        <v>45009</v>
      </c>
      <c r="K37" s="57" t="s">
        <v>80</v>
      </c>
      <c r="L37" s="12" t="s">
        <v>175</v>
      </c>
      <c r="N37" s="64"/>
    </row>
    <row r="38" spans="2:14" x14ac:dyDescent="0.25">
      <c r="J38" s="199">
        <f>H35</f>
        <v>45010</v>
      </c>
      <c r="K38" s="57" t="s">
        <v>80</v>
      </c>
      <c r="L38" s="12" t="s">
        <v>175</v>
      </c>
      <c r="N38" s="64"/>
    </row>
    <row r="39" spans="2:14" x14ac:dyDescent="0.25">
      <c r="J39" s="199">
        <f>B36</f>
        <v>45011</v>
      </c>
      <c r="K39" s="57" t="s">
        <v>80</v>
      </c>
      <c r="L39" s="12" t="s">
        <v>175</v>
      </c>
    </row>
    <row r="40" spans="2:14" x14ac:dyDescent="0.25">
      <c r="J40" s="199">
        <f>H35</f>
        <v>45010</v>
      </c>
      <c r="K40" s="57" t="s">
        <v>85</v>
      </c>
      <c r="L40" s="12" t="s">
        <v>72</v>
      </c>
    </row>
    <row r="41" spans="2:14" x14ac:dyDescent="0.25">
      <c r="J41" s="199" t="s">
        <v>192</v>
      </c>
      <c r="K41" s="57" t="s">
        <v>94</v>
      </c>
      <c r="L41" s="12" t="s">
        <v>90</v>
      </c>
      <c r="N41" s="103" t="s">
        <v>90</v>
      </c>
    </row>
    <row r="42" spans="2:14" x14ac:dyDescent="0.25">
      <c r="N42" s="65"/>
    </row>
    <row r="43" spans="2:14" s="14" customFormat="1" ht="15.6" x14ac:dyDescent="0.3">
      <c r="B43" s="184">
        <f>DATE($B$3,4,1)</f>
        <v>45017</v>
      </c>
      <c r="C43" s="187"/>
      <c r="D43" s="187"/>
      <c r="E43" s="187"/>
      <c r="F43" s="187"/>
      <c r="G43" s="187"/>
      <c r="H43" s="187"/>
      <c r="I43" s="13"/>
      <c r="J43" s="45" t="str">
        <f>TEXT(B43,"mmmm")</f>
        <v>balandis</v>
      </c>
      <c r="K43" s="46"/>
      <c r="L43" s="47"/>
      <c r="N43" s="65"/>
    </row>
    <row r="44" spans="2:14" x14ac:dyDescent="0.25">
      <c r="B44" s="54" t="str">
        <f>CHOOSE(1+MOD($F$3+1-2,7),"Su","M","Tu","W","Th","F","Sa")</f>
        <v>Su</v>
      </c>
      <c r="C44" s="55" t="str">
        <f>CHOOSE(1+MOD($F$3+2-2,7),"Su","M","Tu","W","Th","F","Sa")</f>
        <v>M</v>
      </c>
      <c r="D44" s="55" t="str">
        <f>CHOOSE(1+MOD($F$3+3-2,7),"Su","M","Tu","W","Th","F","Sa")</f>
        <v>Tu</v>
      </c>
      <c r="E44" s="55" t="str">
        <f>CHOOSE(1+MOD($F$3+4-2,7),"Su","M","Tu","W","Th","F","Sa")</f>
        <v>W</v>
      </c>
      <c r="F44" s="55" t="str">
        <f>CHOOSE(1+MOD($F$3+5-2,7),"Su","M","Tu","W","Th","F","Sa")</f>
        <v>Th</v>
      </c>
      <c r="G44" s="55" t="str">
        <f>CHOOSE(1+MOD($F$3+6-2,7),"Su","M","Tu","W","Th","F","Sa")</f>
        <v>F</v>
      </c>
      <c r="H44" s="56" t="str">
        <f>CHOOSE(1+MOD($F$3+7-2,7),"Su","M","Tu","W","Th","F","Sa")</f>
        <v>Sa</v>
      </c>
      <c r="I44" s="14"/>
      <c r="J44" s="199">
        <f>H45</f>
        <v>45017</v>
      </c>
      <c r="K44" s="57" t="s">
        <v>76</v>
      </c>
      <c r="L44" s="12" t="s">
        <v>71</v>
      </c>
      <c r="N44" s="65"/>
    </row>
    <row r="45" spans="2:14" x14ac:dyDescent="0.25">
      <c r="B45" s="53" t="str">
        <f>IF(WEEKDAY(B43,1)=$F$3,B43,"")</f>
        <v/>
      </c>
      <c r="C45" s="53" t="str">
        <f>IF(B45="",IF(WEEKDAY(B43,1)=MOD($F$3,7)+1,B43,""),B45+1)</f>
        <v/>
      </c>
      <c r="D45" s="53" t="str">
        <f>IF(C45="",IF(WEEKDAY(B43,1)=MOD($F$3+1,7)+1,B43,""),C45+1)</f>
        <v/>
      </c>
      <c r="E45" s="53" t="str">
        <f>IF(D45="",IF(WEEKDAY(B43,1)=MOD($F$3+2,7)+1,B43,""),D45+1)</f>
        <v/>
      </c>
      <c r="F45" s="53" t="str">
        <f>IF(E45="",IF(WEEKDAY(B43,1)=MOD($F$3+3,7)+1,B43,""),E45+1)</f>
        <v/>
      </c>
      <c r="G45" s="53" t="str">
        <f>IF(F45="",IF(WEEKDAY(B43,1)=MOD($F$3+4,7)+1,B43,""),F45+1)</f>
        <v/>
      </c>
      <c r="H45" s="53">
        <f>IF(G45="",IF(WEEKDAY(B43,1)=MOD($F$3+5,7)+1,B43,""),G45+1)</f>
        <v>45017</v>
      </c>
      <c r="J45" s="199">
        <f>C47</f>
        <v>45026</v>
      </c>
      <c r="K45" s="57" t="s">
        <v>50</v>
      </c>
      <c r="L45" s="12" t="s">
        <v>43</v>
      </c>
      <c r="N45" s="64"/>
    </row>
    <row r="46" spans="2:14" x14ac:dyDescent="0.25">
      <c r="B46" s="53">
        <f>IF(H45="","",IF(MONTH(H45+1)&lt;&gt;MONTH(H45),"",H45+1))</f>
        <v>45018</v>
      </c>
      <c r="C46" s="53">
        <f>IF(B46="","",IF(MONTH(B46+1)&lt;&gt;MONTH(B46),"",B46+1))</f>
        <v>45019</v>
      </c>
      <c r="D46" s="53">
        <f t="shared" ref="D46:H46" si="18">IF(C46="","",IF(MONTH(C46+1)&lt;&gt;MONTH(C46),"",C46+1))</f>
        <v>45020</v>
      </c>
      <c r="E46" s="53">
        <f t="shared" si="18"/>
        <v>45021</v>
      </c>
      <c r="F46" s="53">
        <f t="shared" si="18"/>
        <v>45022</v>
      </c>
      <c r="G46" s="105">
        <f t="shared" si="18"/>
        <v>45023</v>
      </c>
      <c r="H46" s="105">
        <f t="shared" si="18"/>
        <v>45024</v>
      </c>
      <c r="J46" s="199" t="s">
        <v>193</v>
      </c>
      <c r="K46" s="94" t="s">
        <v>109</v>
      </c>
      <c r="L46" s="12" t="s">
        <v>90</v>
      </c>
      <c r="N46" s="103" t="s">
        <v>90</v>
      </c>
    </row>
    <row r="47" spans="2:14" x14ac:dyDescent="0.25">
      <c r="B47" s="53">
        <f t="shared" ref="B47:B50" si="19">IF(H46="","",IF(MONTH(H46+1)&lt;&gt;MONTH(H46),"",H46+1))</f>
        <v>45025</v>
      </c>
      <c r="C47" s="53">
        <f t="shared" ref="C47:H47" si="20">IF(B47="","",IF(MONTH(B47+1)&lt;&gt;MONTH(B47),"",B47+1))</f>
        <v>45026</v>
      </c>
      <c r="D47" s="53">
        <f t="shared" si="20"/>
        <v>45027</v>
      </c>
      <c r="E47" s="53">
        <f t="shared" si="20"/>
        <v>45028</v>
      </c>
      <c r="F47" s="53">
        <f t="shared" si="20"/>
        <v>45029</v>
      </c>
      <c r="G47" s="53">
        <f t="shared" si="20"/>
        <v>45030</v>
      </c>
      <c r="H47" s="53">
        <f t="shared" si="20"/>
        <v>45031</v>
      </c>
      <c r="J47" s="199" t="s">
        <v>194</v>
      </c>
      <c r="K47" s="178" t="s">
        <v>185</v>
      </c>
      <c r="L47" s="12" t="s">
        <v>175</v>
      </c>
      <c r="N47" s="64"/>
    </row>
    <row r="48" spans="2:14" x14ac:dyDescent="0.25">
      <c r="B48" s="53">
        <f t="shared" si="19"/>
        <v>45032</v>
      </c>
      <c r="C48" s="53">
        <f t="shared" ref="C48:H48" si="21">IF(B48="","",IF(MONTH(B48+1)&lt;&gt;MONTH(B48),"",B48+1))</f>
        <v>45033</v>
      </c>
      <c r="D48" s="53">
        <f t="shared" si="21"/>
        <v>45034</v>
      </c>
      <c r="E48" s="53">
        <f t="shared" si="21"/>
        <v>45035</v>
      </c>
      <c r="F48" s="53">
        <f t="shared" si="21"/>
        <v>45036</v>
      </c>
      <c r="G48" s="53">
        <f t="shared" si="21"/>
        <v>45037</v>
      </c>
      <c r="H48" s="53">
        <f t="shared" si="21"/>
        <v>45038</v>
      </c>
      <c r="J48" s="199">
        <f>H47</f>
        <v>45031</v>
      </c>
      <c r="K48" s="57" t="s">
        <v>48</v>
      </c>
      <c r="L48" s="12" t="s">
        <v>72</v>
      </c>
    </row>
    <row r="49" spans="2:14" x14ac:dyDescent="0.25">
      <c r="B49" s="53">
        <f t="shared" si="19"/>
        <v>45039</v>
      </c>
      <c r="C49" s="53">
        <f t="shared" ref="C49:H49" si="22">IF(B49="","",IF(MONTH(B49+1)&lt;&gt;MONTH(B49),"",B49+1))</f>
        <v>45040</v>
      </c>
      <c r="D49" s="53">
        <f t="shared" si="22"/>
        <v>45041</v>
      </c>
      <c r="E49" s="53">
        <f t="shared" si="22"/>
        <v>45042</v>
      </c>
      <c r="F49" s="53">
        <f t="shared" si="22"/>
        <v>45043</v>
      </c>
      <c r="G49" s="53">
        <f t="shared" si="22"/>
        <v>45044</v>
      </c>
      <c r="H49" s="53">
        <f t="shared" si="22"/>
        <v>45045</v>
      </c>
      <c r="J49" s="199" t="s">
        <v>184</v>
      </c>
      <c r="K49" s="85" t="s">
        <v>96</v>
      </c>
      <c r="L49" s="86" t="s">
        <v>90</v>
      </c>
      <c r="N49" s="93" t="s">
        <v>90</v>
      </c>
    </row>
    <row r="50" spans="2:14" x14ac:dyDescent="0.25">
      <c r="B50" s="53">
        <f t="shared" si="19"/>
        <v>45046</v>
      </c>
      <c r="C50" s="53" t="str">
        <f t="shared" ref="C50:H50" si="23">IF(B50="","",IF(MONTH(B50+1)&lt;&gt;MONTH(B50),"",B50+1))</f>
        <v/>
      </c>
      <c r="D50" s="53" t="str">
        <f t="shared" si="23"/>
        <v/>
      </c>
      <c r="E50" s="53" t="str">
        <f t="shared" si="23"/>
        <v/>
      </c>
      <c r="F50" s="53" t="str">
        <f t="shared" si="23"/>
        <v/>
      </c>
      <c r="G50" s="53" t="str">
        <f t="shared" si="23"/>
        <v/>
      </c>
      <c r="H50" s="53" t="str">
        <f t="shared" si="23"/>
        <v/>
      </c>
      <c r="J50" s="199">
        <f>H48</f>
        <v>45038</v>
      </c>
      <c r="K50" s="57" t="s">
        <v>87</v>
      </c>
      <c r="L50" s="12" t="s">
        <v>71</v>
      </c>
    </row>
    <row r="51" spans="2:14" x14ac:dyDescent="0.25">
      <c r="J51" s="199">
        <f>B49</f>
        <v>45039</v>
      </c>
      <c r="K51" s="57" t="s">
        <v>87</v>
      </c>
      <c r="L51" s="12" t="s">
        <v>71</v>
      </c>
      <c r="N51" s="183"/>
    </row>
    <row r="52" spans="2:14" x14ac:dyDescent="0.25">
      <c r="J52" s="199">
        <f>H49</f>
        <v>45045</v>
      </c>
      <c r="K52" s="57" t="s">
        <v>47</v>
      </c>
      <c r="L52" s="12" t="s">
        <v>72</v>
      </c>
      <c r="N52" s="183"/>
    </row>
    <row r="54" spans="2:14" s="14" customFormat="1" ht="15.6" x14ac:dyDescent="0.3">
      <c r="B54" s="184">
        <f>DATE($B$3,5,1)</f>
        <v>45047</v>
      </c>
      <c r="C54" s="187"/>
      <c r="D54" s="187"/>
      <c r="E54" s="187"/>
      <c r="F54" s="187"/>
      <c r="G54" s="187"/>
      <c r="H54" s="187"/>
      <c r="I54" s="13"/>
      <c r="J54" s="45" t="str">
        <f>TEXT(B54,"mmmm")</f>
        <v>gegužė</v>
      </c>
      <c r="K54" s="46"/>
      <c r="L54" s="47"/>
      <c r="N54" s="64"/>
    </row>
    <row r="55" spans="2:14" x14ac:dyDescent="0.25">
      <c r="B55" s="54" t="str">
        <f>CHOOSE(1+MOD($F$3+1-2,7),"Su","M","Tu","W","Th","F","Sa")</f>
        <v>Su</v>
      </c>
      <c r="C55" s="55" t="str">
        <f>CHOOSE(1+MOD($F$3+2-2,7),"Su","M","Tu","W","Th","F","Sa")</f>
        <v>M</v>
      </c>
      <c r="D55" s="55" t="str">
        <f>CHOOSE(1+MOD($F$3+3-2,7),"Su","M","Tu","W","Th","F","Sa")</f>
        <v>Tu</v>
      </c>
      <c r="E55" s="55" t="str">
        <f>CHOOSE(1+MOD($F$3+4-2,7),"Su","M","Tu","W","Th","F","Sa")</f>
        <v>W</v>
      </c>
      <c r="F55" s="55" t="str">
        <f>CHOOSE(1+MOD($F$3+5-2,7),"Su","M","Tu","W","Th","F","Sa")</f>
        <v>Th</v>
      </c>
      <c r="G55" s="55" t="str">
        <f>CHOOSE(1+MOD($F$3+6-2,7),"Su","M","Tu","W","Th","F","Sa")</f>
        <v>F</v>
      </c>
      <c r="H55" s="56" t="str">
        <f>CHOOSE(1+MOD($F$3+7-2,7),"Su","M","Tu","W","Th","F","Sa")</f>
        <v>Sa</v>
      </c>
      <c r="I55" s="14"/>
      <c r="J55" s="199">
        <f>C56</f>
        <v>45047</v>
      </c>
      <c r="K55" s="57" t="s">
        <v>51</v>
      </c>
      <c r="L55" s="12" t="s">
        <v>43</v>
      </c>
    </row>
    <row r="56" spans="2:14" x14ac:dyDescent="0.25">
      <c r="B56" s="53" t="str">
        <f>IF(WEEKDAY(B54,1)=$F$3,B54,"")</f>
        <v/>
      </c>
      <c r="C56" s="53">
        <f>IF(B56="",IF(WEEKDAY(B54,1)=MOD($F$3,7)+1,B54,""),B56+1)</f>
        <v>45047</v>
      </c>
      <c r="D56" s="53">
        <f>IF(C56="",IF(WEEKDAY(B54,1)=MOD($F$3+1,7)+1,B54,""),C56+1)</f>
        <v>45048</v>
      </c>
      <c r="E56" s="53">
        <f>IF(D56="",IF(WEEKDAY(B54,1)=MOD($F$3+2,7)+1,B54,""),D56+1)</f>
        <v>45049</v>
      </c>
      <c r="F56" s="53">
        <f>IF(E56="",IF(WEEKDAY(B54,1)=MOD($F$3+3,7)+1,B54,""),E56+1)</f>
        <v>45050</v>
      </c>
      <c r="G56" s="53">
        <f>IF(F56="",IF(WEEKDAY(B54,1)=MOD($F$3+4,7)+1,B54,""),F56+1)</f>
        <v>45051</v>
      </c>
      <c r="H56" s="53">
        <f>IF(G56="",IF(WEEKDAY(B54,1)=MOD($F$3+5,7)+1,B54,""),G56+1)</f>
        <v>45052</v>
      </c>
      <c r="J56" s="203" t="s">
        <v>195</v>
      </c>
      <c r="K56" s="204" t="s">
        <v>191</v>
      </c>
      <c r="L56" s="204" t="s">
        <v>175</v>
      </c>
      <c r="N56" s="205"/>
    </row>
    <row r="57" spans="2:14" x14ac:dyDescent="0.25">
      <c r="B57" s="53">
        <f>IF(H56="","",IF(MONTH(H56+1)&lt;&gt;MONTH(H56),"",H56+1))</f>
        <v>45053</v>
      </c>
      <c r="C57" s="53">
        <f>IF(B57="","",IF(MONTH(B57+1)&lt;&gt;MONTH(B57),"",B57+1))</f>
        <v>45054</v>
      </c>
      <c r="D57" s="53">
        <f t="shared" ref="D57:H57" si="24">IF(C57="","",IF(MONTH(C57+1)&lt;&gt;MONTH(C57),"",C57+1))</f>
        <v>45055</v>
      </c>
      <c r="E57" s="53">
        <f t="shared" si="24"/>
        <v>45056</v>
      </c>
      <c r="F57" s="53">
        <f t="shared" si="24"/>
        <v>45057</v>
      </c>
      <c r="G57" s="105">
        <f t="shared" si="24"/>
        <v>45058</v>
      </c>
      <c r="H57" s="105">
        <f t="shared" si="24"/>
        <v>45059</v>
      </c>
      <c r="J57" s="199">
        <f>H56</f>
        <v>45052</v>
      </c>
      <c r="K57" s="57" t="s">
        <v>86</v>
      </c>
      <c r="L57" s="12" t="s">
        <v>71</v>
      </c>
      <c r="N57" s="64"/>
    </row>
    <row r="58" spans="2:14" x14ac:dyDescent="0.25">
      <c r="B58" s="53">
        <f t="shared" ref="B58:B61" si="25">IF(H57="","",IF(MONTH(H57+1)&lt;&gt;MONTH(H57),"",H57+1))</f>
        <v>45060</v>
      </c>
      <c r="C58" s="53">
        <f t="shared" ref="C58:H58" si="26">IF(B58="","",IF(MONTH(B58+1)&lt;&gt;MONTH(B58),"",B58+1))</f>
        <v>45061</v>
      </c>
      <c r="D58" s="53">
        <f t="shared" si="26"/>
        <v>45062</v>
      </c>
      <c r="E58" s="53">
        <f t="shared" si="26"/>
        <v>45063</v>
      </c>
      <c r="F58" s="53">
        <f t="shared" si="26"/>
        <v>45064</v>
      </c>
      <c r="G58" s="53">
        <f t="shared" si="26"/>
        <v>45065</v>
      </c>
      <c r="H58" s="53">
        <f t="shared" si="26"/>
        <v>45066</v>
      </c>
      <c r="J58" s="199">
        <f>B57</f>
        <v>45053</v>
      </c>
      <c r="K58" s="57" t="s">
        <v>86</v>
      </c>
      <c r="L58" s="12" t="s">
        <v>71</v>
      </c>
      <c r="N58" s="64"/>
    </row>
    <row r="59" spans="2:14" x14ac:dyDescent="0.25">
      <c r="B59" s="53">
        <f t="shared" si="25"/>
        <v>45067</v>
      </c>
      <c r="C59" s="53">
        <f t="shared" ref="C59:H59" si="27">IF(B59="","",IF(MONTH(B59+1)&lt;&gt;MONTH(B59),"",B59+1))</f>
        <v>45068</v>
      </c>
      <c r="D59" s="53">
        <f t="shared" si="27"/>
        <v>45069</v>
      </c>
      <c r="E59" s="53">
        <f t="shared" si="27"/>
        <v>45070</v>
      </c>
      <c r="F59" s="88">
        <f t="shared" si="27"/>
        <v>45071</v>
      </c>
      <c r="G59" s="88">
        <f t="shared" si="27"/>
        <v>45072</v>
      </c>
      <c r="H59" s="88">
        <f t="shared" si="27"/>
        <v>45073</v>
      </c>
      <c r="J59" s="199" t="s">
        <v>196</v>
      </c>
      <c r="K59" s="94" t="s">
        <v>109</v>
      </c>
      <c r="L59" s="12" t="s">
        <v>90</v>
      </c>
      <c r="N59" s="103" t="s">
        <v>120</v>
      </c>
    </row>
    <row r="60" spans="2:14" x14ac:dyDescent="0.25">
      <c r="B60" s="88">
        <f t="shared" si="25"/>
        <v>45074</v>
      </c>
      <c r="C60" s="53">
        <f t="shared" ref="C60:H60" si="28">IF(B60="","",IF(MONTH(B60+1)&lt;&gt;MONTH(B60),"",B60+1))</f>
        <v>45075</v>
      </c>
      <c r="D60" s="53">
        <f t="shared" si="28"/>
        <v>45076</v>
      </c>
      <c r="E60" s="53">
        <f t="shared" si="28"/>
        <v>45077</v>
      </c>
      <c r="F60" s="53" t="str">
        <f t="shared" si="28"/>
        <v/>
      </c>
      <c r="G60" s="53" t="str">
        <f t="shared" si="28"/>
        <v/>
      </c>
      <c r="H60" s="53" t="str">
        <f t="shared" si="28"/>
        <v/>
      </c>
      <c r="J60" s="199">
        <f>H58</f>
        <v>45066</v>
      </c>
      <c r="K60" s="85" t="s">
        <v>44</v>
      </c>
      <c r="L60" s="86" t="s">
        <v>71</v>
      </c>
      <c r="N60" s="103" t="s">
        <v>120</v>
      </c>
    </row>
    <row r="61" spans="2:14" x14ac:dyDescent="0.25">
      <c r="B61" s="53" t="str">
        <f t="shared" si="25"/>
        <v/>
      </c>
      <c r="C61" s="53" t="str">
        <f t="shared" ref="C61:H61" si="29">IF(B61="","",IF(MONTH(B61+1)&lt;&gt;MONTH(B61),"",B61+1))</f>
        <v/>
      </c>
      <c r="D61" s="53" t="str">
        <f t="shared" si="29"/>
        <v/>
      </c>
      <c r="E61" s="53" t="str">
        <f t="shared" si="29"/>
        <v/>
      </c>
      <c r="F61" s="53" t="str">
        <f t="shared" si="29"/>
        <v/>
      </c>
      <c r="G61" s="53" t="str">
        <f t="shared" si="29"/>
        <v/>
      </c>
      <c r="H61" s="53" t="str">
        <f t="shared" si="29"/>
        <v/>
      </c>
      <c r="J61" s="199">
        <f>B59</f>
        <v>45067</v>
      </c>
      <c r="K61" s="85" t="s">
        <v>44</v>
      </c>
      <c r="L61" s="86" t="s">
        <v>71</v>
      </c>
    </row>
    <row r="62" spans="2:14" x14ac:dyDescent="0.25">
      <c r="B62" s="201"/>
      <c r="C62" s="201"/>
      <c r="D62" s="201"/>
      <c r="E62" s="201"/>
      <c r="F62" s="201"/>
      <c r="G62" s="201"/>
      <c r="H62" s="201"/>
      <c r="J62" s="199" t="s">
        <v>197</v>
      </c>
      <c r="K62" s="101" t="s">
        <v>89</v>
      </c>
      <c r="L62" s="100" t="s">
        <v>90</v>
      </c>
      <c r="N62" s="93" t="s">
        <v>90</v>
      </c>
    </row>
    <row r="63" spans="2:14" x14ac:dyDescent="0.25">
      <c r="B63" s="201"/>
      <c r="C63" s="201"/>
      <c r="D63" s="201"/>
      <c r="E63" s="201"/>
      <c r="F63" s="201"/>
      <c r="G63" s="201"/>
      <c r="H63" s="201"/>
      <c r="J63" s="199" t="s">
        <v>198</v>
      </c>
      <c r="K63" s="202" t="s">
        <v>186</v>
      </c>
      <c r="L63" s="100" t="s">
        <v>175</v>
      </c>
    </row>
    <row r="64" spans="2:14" x14ac:dyDescent="0.25">
      <c r="J64" s="16"/>
      <c r="K64" s="11"/>
      <c r="L64" s="12"/>
      <c r="N64" s="65"/>
    </row>
    <row r="65" spans="2:14" s="14" customFormat="1" ht="15.6" x14ac:dyDescent="0.3">
      <c r="B65" s="184">
        <f>DATE($B$3,6,1)</f>
        <v>45078</v>
      </c>
      <c r="C65" s="187"/>
      <c r="D65" s="187"/>
      <c r="E65" s="187"/>
      <c r="F65" s="187"/>
      <c r="G65" s="187"/>
      <c r="H65" s="187"/>
      <c r="I65" s="13"/>
      <c r="J65" s="45" t="str">
        <f>TEXT(B65,"mmmm")</f>
        <v>birželis</v>
      </c>
      <c r="K65" s="46"/>
      <c r="L65" s="47"/>
      <c r="N65" s="64"/>
    </row>
    <row r="66" spans="2:14" x14ac:dyDescent="0.25">
      <c r="B66" s="54" t="str">
        <f>CHOOSE(1+MOD($F$3+1-2,7),"Su","M","Tu","W","Th","F","Sa")</f>
        <v>Su</v>
      </c>
      <c r="C66" s="55" t="str">
        <f>CHOOSE(1+MOD($F$3+2-2,7),"Su","M","Tu","W","Th","F","Sa")</f>
        <v>M</v>
      </c>
      <c r="D66" s="55" t="str">
        <f>CHOOSE(1+MOD($F$3+3-2,7),"Su","M","Tu","W","Th","F","Sa")</f>
        <v>Tu</v>
      </c>
      <c r="E66" s="55" t="str">
        <f>CHOOSE(1+MOD($F$3+4-2,7),"Su","M","Tu","W","Th","F","Sa")</f>
        <v>W</v>
      </c>
      <c r="F66" s="55" t="str">
        <f>CHOOSE(1+MOD($F$3+5-2,7),"Su","M","Tu","W","Th","F","Sa")</f>
        <v>Th</v>
      </c>
      <c r="G66" s="55" t="str">
        <f>CHOOSE(1+MOD($F$3+6-2,7),"Su","M","Tu","W","Th","F","Sa")</f>
        <v>F</v>
      </c>
      <c r="H66" s="56" t="str">
        <f>CHOOSE(1+MOD($F$3+7-2,7),"Su","M","Tu","W","Th","F","Sa")</f>
        <v>Sa</v>
      </c>
      <c r="I66" s="14"/>
      <c r="J66" s="199">
        <f>H67</f>
        <v>45080</v>
      </c>
      <c r="K66" s="57" t="s">
        <v>52</v>
      </c>
      <c r="L66" s="12" t="s">
        <v>72</v>
      </c>
      <c r="N66" s="64"/>
    </row>
    <row r="67" spans="2:14" x14ac:dyDescent="0.25">
      <c r="B67" s="53" t="str">
        <f>IF(WEEKDAY(B65,1)=$F$3,B65,"")</f>
        <v/>
      </c>
      <c r="C67" s="53" t="str">
        <f>IF(B67="",IF(WEEKDAY(B65,1)=MOD($F$3,7)+1,B65,""),B67+1)</f>
        <v/>
      </c>
      <c r="D67" s="53" t="str">
        <f>IF(C67="",IF(WEEKDAY(B65,1)=MOD($F$3+1,7)+1,B65,""),C67+1)</f>
        <v/>
      </c>
      <c r="E67" s="53" t="str">
        <f>IF(D67="",IF(WEEKDAY(B65,1)=MOD($F$3+2,7)+1,B65,""),D67+1)</f>
        <v/>
      </c>
      <c r="F67" s="53">
        <f>IF(E67="",IF(WEEKDAY(B65,1)=MOD($F$3+3,7)+1,B65,""),E67+1)</f>
        <v>45078</v>
      </c>
      <c r="G67" s="53">
        <f>IF(F67="",IF(WEEKDAY(B65,1)=MOD($F$3+4,7)+1,B65,""),F67+1)</f>
        <v>45079</v>
      </c>
      <c r="H67" s="53">
        <f>IF(G67="",IF(WEEKDAY(B65,1)=MOD($F$3+5,7)+1,B65,""),G67+1)</f>
        <v>45080</v>
      </c>
      <c r="J67" s="199">
        <f>F68</f>
        <v>45085</v>
      </c>
      <c r="K67" s="57" t="s">
        <v>53</v>
      </c>
      <c r="L67" s="12" t="s">
        <v>65</v>
      </c>
      <c r="N67" s="103" t="s">
        <v>120</v>
      </c>
    </row>
    <row r="68" spans="2:14" x14ac:dyDescent="0.25">
      <c r="B68" s="53">
        <f>IF(H67="","",IF(MONTH(H67+1)&lt;&gt;MONTH(H67),"",H67+1))</f>
        <v>45081</v>
      </c>
      <c r="C68" s="53">
        <f>IF(B68="","",IF(MONTH(B68+1)&lt;&gt;MONTH(B68),"",B68+1))</f>
        <v>45082</v>
      </c>
      <c r="D68" s="53">
        <f t="shared" ref="D68:H68" si="30">IF(C68="","",IF(MONTH(C68+1)&lt;&gt;MONTH(C68),"",C68+1))</f>
        <v>45083</v>
      </c>
      <c r="E68" s="53">
        <f t="shared" si="30"/>
        <v>45084</v>
      </c>
      <c r="F68" s="53">
        <f t="shared" si="30"/>
        <v>45085</v>
      </c>
      <c r="G68" s="53">
        <f t="shared" si="30"/>
        <v>45086</v>
      </c>
      <c r="H68" s="53">
        <f t="shared" si="30"/>
        <v>45087</v>
      </c>
      <c r="J68" s="199">
        <f>G68</f>
        <v>45086</v>
      </c>
      <c r="K68" s="57" t="s">
        <v>53</v>
      </c>
      <c r="L68" s="12" t="s">
        <v>65</v>
      </c>
      <c r="N68" s="103" t="s">
        <v>120</v>
      </c>
    </row>
    <row r="69" spans="2:14" x14ac:dyDescent="0.25">
      <c r="B69" s="53">
        <f t="shared" ref="B69:B72" si="31">IF(H68="","",IF(MONTH(H68+1)&lt;&gt;MONTH(H68),"",H68+1))</f>
        <v>45088</v>
      </c>
      <c r="C69" s="53">
        <f t="shared" ref="C69:H69" si="32">IF(B69="","",IF(MONTH(B69+1)&lt;&gt;MONTH(B69),"",B69+1))</f>
        <v>45089</v>
      </c>
      <c r="D69" s="53">
        <f t="shared" si="32"/>
        <v>45090</v>
      </c>
      <c r="E69" s="53">
        <f t="shared" si="32"/>
        <v>45091</v>
      </c>
      <c r="F69" s="53">
        <f t="shared" si="32"/>
        <v>45092</v>
      </c>
      <c r="G69" s="53">
        <f t="shared" si="32"/>
        <v>45093</v>
      </c>
      <c r="H69" s="87">
        <f t="shared" si="32"/>
        <v>45094</v>
      </c>
      <c r="J69" s="199">
        <f>H68</f>
        <v>45087</v>
      </c>
      <c r="K69" s="57" t="s">
        <v>53</v>
      </c>
      <c r="L69" s="12" t="s">
        <v>65</v>
      </c>
      <c r="N69" s="103" t="s">
        <v>120</v>
      </c>
    </row>
    <row r="70" spans="2:14" x14ac:dyDescent="0.25">
      <c r="B70" s="53">
        <f t="shared" si="31"/>
        <v>45095</v>
      </c>
      <c r="C70" s="53">
        <f t="shared" ref="C70:H70" si="33">IF(B70="","",IF(MONTH(B70+1)&lt;&gt;MONTH(B70),"",B70+1))</f>
        <v>45096</v>
      </c>
      <c r="D70" s="53">
        <f t="shared" si="33"/>
        <v>45097</v>
      </c>
      <c r="E70" s="53">
        <f t="shared" si="33"/>
        <v>45098</v>
      </c>
      <c r="F70" s="53">
        <f t="shared" si="33"/>
        <v>45099</v>
      </c>
      <c r="G70" s="53">
        <f t="shared" si="33"/>
        <v>45100</v>
      </c>
      <c r="H70" s="53">
        <f t="shared" si="33"/>
        <v>45101</v>
      </c>
      <c r="J70" s="199">
        <f>B69</f>
        <v>45088</v>
      </c>
      <c r="K70" s="57" t="s">
        <v>53</v>
      </c>
      <c r="L70" s="12" t="s">
        <v>65</v>
      </c>
      <c r="N70" s="103" t="s">
        <v>120</v>
      </c>
    </row>
    <row r="71" spans="2:14" x14ac:dyDescent="0.25">
      <c r="B71" s="53">
        <f t="shared" si="31"/>
        <v>45102</v>
      </c>
      <c r="C71" s="53">
        <f t="shared" ref="C71:H71" si="34">IF(B71="","",IF(MONTH(B71+1)&lt;&gt;MONTH(B71),"",B71+1))</f>
        <v>45103</v>
      </c>
      <c r="D71" s="53">
        <f t="shared" si="34"/>
        <v>45104</v>
      </c>
      <c r="E71" s="53">
        <f t="shared" si="34"/>
        <v>45105</v>
      </c>
      <c r="F71" s="53">
        <f t="shared" si="34"/>
        <v>45106</v>
      </c>
      <c r="G71" s="53">
        <f t="shared" si="34"/>
        <v>45107</v>
      </c>
      <c r="H71" s="53" t="str">
        <f t="shared" si="34"/>
        <v/>
      </c>
      <c r="J71" s="199">
        <f>H69</f>
        <v>45094</v>
      </c>
      <c r="K71" s="57" t="s">
        <v>88</v>
      </c>
      <c r="L71" s="12" t="s">
        <v>71</v>
      </c>
      <c r="N71" s="93" t="s">
        <v>121</v>
      </c>
    </row>
    <row r="72" spans="2:14" x14ac:dyDescent="0.25">
      <c r="B72" s="53" t="str">
        <f t="shared" si="31"/>
        <v/>
      </c>
      <c r="C72" s="53" t="str">
        <f t="shared" ref="C72:H72" si="35">IF(B72="","",IF(MONTH(B72+1)&lt;&gt;MONTH(B72),"",B72+1))</f>
        <v/>
      </c>
      <c r="D72" s="53" t="str">
        <f t="shared" si="35"/>
        <v/>
      </c>
      <c r="E72" s="53" t="str">
        <f t="shared" si="35"/>
        <v/>
      </c>
      <c r="F72" s="53" t="str">
        <f t="shared" si="35"/>
        <v/>
      </c>
      <c r="G72" s="53" t="str">
        <f t="shared" si="35"/>
        <v/>
      </c>
      <c r="H72" s="53" t="str">
        <f t="shared" si="35"/>
        <v/>
      </c>
      <c r="J72" s="199">
        <f>B70</f>
        <v>45095</v>
      </c>
      <c r="K72" s="57" t="s">
        <v>88</v>
      </c>
      <c r="L72" s="12" t="s">
        <v>71</v>
      </c>
      <c r="N72" s="93" t="s">
        <v>121</v>
      </c>
    </row>
    <row r="73" spans="2:14" x14ac:dyDescent="0.25">
      <c r="J73" s="199">
        <f>H70</f>
        <v>45101</v>
      </c>
      <c r="K73" s="57" t="s">
        <v>54</v>
      </c>
      <c r="L73" s="12" t="s">
        <v>43</v>
      </c>
      <c r="N73" s="64"/>
    </row>
    <row r="74" spans="2:14" x14ac:dyDescent="0.25">
      <c r="J74" s="199" t="s">
        <v>187</v>
      </c>
      <c r="K74" s="81" t="s">
        <v>81</v>
      </c>
      <c r="L74" s="80" t="s">
        <v>82</v>
      </c>
      <c r="N74" s="80" t="s">
        <v>83</v>
      </c>
    </row>
    <row r="75" spans="2:14" s="82" customFormat="1" x14ac:dyDescent="0.25">
      <c r="J75" s="83"/>
      <c r="K75" s="84"/>
      <c r="L75" s="83"/>
      <c r="M75" s="3"/>
      <c r="N75" s="83"/>
    </row>
    <row r="76" spans="2:14" s="14" customFormat="1" ht="15.6" x14ac:dyDescent="0.3">
      <c r="B76" s="184">
        <f>DATE($B$3,7,1)</f>
        <v>45108</v>
      </c>
      <c r="C76" s="187"/>
      <c r="D76" s="187"/>
      <c r="E76" s="187"/>
      <c r="F76" s="187"/>
      <c r="G76" s="187"/>
      <c r="H76" s="187"/>
      <c r="I76" s="13"/>
      <c r="J76" s="45" t="str">
        <f>TEXT(B76,"mmmm")</f>
        <v>liepa</v>
      </c>
      <c r="K76" s="46"/>
      <c r="L76" s="47"/>
      <c r="M76" s="3"/>
    </row>
    <row r="77" spans="2:14" x14ac:dyDescent="0.25">
      <c r="B77" s="54" t="str">
        <f>CHOOSE(1+MOD($F$3+1-2,7),"Su","M","Tu","W","Th","F","Sa")</f>
        <v>Su</v>
      </c>
      <c r="C77" s="55" t="str">
        <f>CHOOSE(1+MOD($F$3+2-2,7),"Su","M","Tu","W","Th","F","Sa")</f>
        <v>M</v>
      </c>
      <c r="D77" s="55" t="str">
        <f>CHOOSE(1+MOD($F$3+3-2,7),"Su","M","Tu","W","Th","F","Sa")</f>
        <v>Tu</v>
      </c>
      <c r="E77" s="55" t="str">
        <f>CHOOSE(1+MOD($F$3+4-2,7),"Su","M","Tu","W","Th","F","Sa")</f>
        <v>W</v>
      </c>
      <c r="F77" s="55" t="str">
        <f>CHOOSE(1+MOD($F$3+5-2,7),"Su","M","Tu","W","Th","F","Sa")</f>
        <v>Th</v>
      </c>
      <c r="G77" s="55" t="str">
        <f>CHOOSE(1+MOD($F$3+6-2,7),"Su","M","Tu","W","Th","F","Sa")</f>
        <v>F</v>
      </c>
      <c r="H77" s="56" t="str">
        <f>CHOOSE(1+MOD($F$3+7-2,7),"Su","M","Tu","W","Th","F","Sa")</f>
        <v>Sa</v>
      </c>
      <c r="I77" s="14"/>
      <c r="J77" s="16"/>
      <c r="K77" s="11"/>
      <c r="L77" s="12"/>
      <c r="N77" s="14"/>
    </row>
    <row r="78" spans="2:14" x14ac:dyDescent="0.25">
      <c r="B78" s="53" t="str">
        <f>IF(WEEKDAY(B76,1)=$F$3,B76,"")</f>
        <v/>
      </c>
      <c r="C78" s="53" t="str">
        <f>IF(B78="",IF(WEEKDAY(B76,1)=MOD($F$3,7)+1,B76,""),B78+1)</f>
        <v/>
      </c>
      <c r="D78" s="53" t="str">
        <f>IF(C78="",IF(WEEKDAY(B76,1)=MOD($F$3+1,7)+1,B76,""),C78+1)</f>
        <v/>
      </c>
      <c r="E78" s="53" t="str">
        <f>IF(D78="",IF(WEEKDAY(B76,1)=MOD($F$3+2,7)+1,B76,""),D78+1)</f>
        <v/>
      </c>
      <c r="F78" s="53" t="str">
        <f>IF(E78="",IF(WEEKDAY(B76,1)=MOD($F$3+3,7)+1,B76,""),E78+1)</f>
        <v/>
      </c>
      <c r="G78" s="53" t="str">
        <f>IF(F78="",IF(WEEKDAY(B76,1)=MOD($F$3+4,7)+1,B76,""),F78+1)</f>
        <v/>
      </c>
      <c r="H78" s="53">
        <f>IF(G78="",IF(WEEKDAY(B76,1)=MOD($F$3+5,7)+1,B76,""),G78+1)</f>
        <v>45108</v>
      </c>
      <c r="J78" s="199">
        <f>F79</f>
        <v>45113</v>
      </c>
      <c r="K78" s="57" t="s">
        <v>55</v>
      </c>
      <c r="L78" s="12" t="s">
        <v>43</v>
      </c>
      <c r="M78" s="14"/>
      <c r="N78" s="92" t="s">
        <v>98</v>
      </c>
    </row>
    <row r="79" spans="2:14" x14ac:dyDescent="0.25">
      <c r="B79" s="53">
        <f>IF(H78="","",IF(MONTH(H78+1)&lt;&gt;MONTH(H78),"",H78+1))</f>
        <v>45109</v>
      </c>
      <c r="C79" s="53">
        <f>IF(B79="","",IF(MONTH(B79+1)&lt;&gt;MONTH(B79),"",B79+1))</f>
        <v>45110</v>
      </c>
      <c r="D79" s="53">
        <f t="shared" ref="D79:H79" si="36">IF(C79="","",IF(MONTH(C79+1)&lt;&gt;MONTH(C79),"",C79+1))</f>
        <v>45111</v>
      </c>
      <c r="E79" s="53">
        <f t="shared" si="36"/>
        <v>45112</v>
      </c>
      <c r="F79" s="53">
        <f t="shared" si="36"/>
        <v>45113</v>
      </c>
      <c r="G79" s="53">
        <f t="shared" si="36"/>
        <v>45114</v>
      </c>
      <c r="H79" s="53">
        <f t="shared" si="36"/>
        <v>45115</v>
      </c>
      <c r="J79" s="199">
        <f>G80</f>
        <v>45121</v>
      </c>
      <c r="K79" s="85" t="s">
        <v>64</v>
      </c>
      <c r="L79" s="86" t="s">
        <v>65</v>
      </c>
      <c r="N79" s="92" t="s">
        <v>98</v>
      </c>
    </row>
    <row r="80" spans="2:14" x14ac:dyDescent="0.25">
      <c r="B80" s="53">
        <f t="shared" ref="B80:B83" si="37">IF(H79="","",IF(MONTH(H79+1)&lt;&gt;MONTH(H79),"",H79+1))</f>
        <v>45116</v>
      </c>
      <c r="C80" s="53">
        <f t="shared" ref="C80:H80" si="38">IF(B80="","",IF(MONTH(B80+1)&lt;&gt;MONTH(B80),"",B80+1))</f>
        <v>45117</v>
      </c>
      <c r="D80" s="53">
        <f t="shared" si="38"/>
        <v>45118</v>
      </c>
      <c r="E80" s="53">
        <f t="shared" si="38"/>
        <v>45119</v>
      </c>
      <c r="F80" s="53">
        <f t="shared" si="38"/>
        <v>45120</v>
      </c>
      <c r="G80" s="53">
        <f t="shared" si="38"/>
        <v>45121</v>
      </c>
      <c r="H80" s="53">
        <f t="shared" si="38"/>
        <v>45122</v>
      </c>
      <c r="J80" s="199">
        <f>H80</f>
        <v>45122</v>
      </c>
      <c r="K80" s="85" t="s">
        <v>64</v>
      </c>
      <c r="L80" s="86" t="s">
        <v>65</v>
      </c>
      <c r="N80" s="92" t="s">
        <v>98</v>
      </c>
    </row>
    <row r="81" spans="2:14" x14ac:dyDescent="0.25">
      <c r="B81" s="53">
        <f t="shared" si="37"/>
        <v>45123</v>
      </c>
      <c r="C81" s="53">
        <f t="shared" ref="C81:H81" si="39">IF(B81="","",IF(MONTH(B81+1)&lt;&gt;MONTH(B81),"",B81+1))</f>
        <v>45124</v>
      </c>
      <c r="D81" s="53">
        <f t="shared" si="39"/>
        <v>45125</v>
      </c>
      <c r="E81" s="53">
        <f t="shared" si="39"/>
        <v>45126</v>
      </c>
      <c r="F81" s="53">
        <f t="shared" si="39"/>
        <v>45127</v>
      </c>
      <c r="G81" s="53">
        <f t="shared" si="39"/>
        <v>45128</v>
      </c>
      <c r="H81" s="53">
        <f t="shared" si="39"/>
        <v>45129</v>
      </c>
      <c r="J81" s="199">
        <f>B81</f>
        <v>45123</v>
      </c>
      <c r="K81" s="85" t="s">
        <v>64</v>
      </c>
      <c r="L81" s="86" t="s">
        <v>65</v>
      </c>
      <c r="N81" s="92" t="s">
        <v>98</v>
      </c>
    </row>
    <row r="82" spans="2:14" x14ac:dyDescent="0.25">
      <c r="B82" s="53">
        <f t="shared" si="37"/>
        <v>45130</v>
      </c>
      <c r="C82" s="53">
        <f t="shared" ref="C82:H82" si="40">IF(B82="","",IF(MONTH(B82+1)&lt;&gt;MONTH(B82),"",B82+1))</f>
        <v>45131</v>
      </c>
      <c r="D82" s="53">
        <f t="shared" si="40"/>
        <v>45132</v>
      </c>
      <c r="E82" s="53">
        <f t="shared" si="40"/>
        <v>45133</v>
      </c>
      <c r="F82" s="53">
        <f t="shared" si="40"/>
        <v>45134</v>
      </c>
      <c r="G82" s="53">
        <f t="shared" si="40"/>
        <v>45135</v>
      </c>
      <c r="H82" s="53">
        <f t="shared" si="40"/>
        <v>45136</v>
      </c>
      <c r="J82" s="199">
        <f>C81</f>
        <v>45124</v>
      </c>
      <c r="K82" s="57" t="s">
        <v>78</v>
      </c>
      <c r="L82" s="12" t="s">
        <v>74</v>
      </c>
      <c r="N82" s="92" t="s">
        <v>98</v>
      </c>
    </row>
    <row r="83" spans="2:14" x14ac:dyDescent="0.25">
      <c r="B83" s="53">
        <f t="shared" si="37"/>
        <v>45137</v>
      </c>
      <c r="C83" s="53">
        <f t="shared" ref="C83:H83" si="41">IF(B83="","",IF(MONTH(B83+1)&lt;&gt;MONTH(B83),"",B83+1))</f>
        <v>45138</v>
      </c>
      <c r="D83" s="53" t="str">
        <f t="shared" si="41"/>
        <v/>
      </c>
      <c r="E83" s="53" t="str">
        <f t="shared" si="41"/>
        <v/>
      </c>
      <c r="F83" s="53" t="str">
        <f t="shared" si="41"/>
        <v/>
      </c>
      <c r="G83" s="53" t="str">
        <f t="shared" si="41"/>
        <v/>
      </c>
      <c r="H83" s="53" t="str">
        <f t="shared" si="41"/>
        <v/>
      </c>
      <c r="J83" s="199">
        <f>H82</f>
        <v>45136</v>
      </c>
      <c r="K83" s="57" t="s">
        <v>78</v>
      </c>
      <c r="L83" s="12" t="s">
        <v>74</v>
      </c>
      <c r="N83" s="92" t="s">
        <v>98</v>
      </c>
    </row>
    <row r="85" spans="2:14" x14ac:dyDescent="0.25">
      <c r="J85" s="16"/>
      <c r="K85" s="11"/>
      <c r="L85" s="12"/>
      <c r="N85" s="14"/>
    </row>
    <row r="86" spans="2:14" s="14" customFormat="1" ht="15.6" x14ac:dyDescent="0.3">
      <c r="B86" s="184">
        <f>DATE($B$3,8,1)</f>
        <v>45139</v>
      </c>
      <c r="C86" s="187"/>
      <c r="D86" s="187"/>
      <c r="E86" s="187"/>
      <c r="F86" s="187"/>
      <c r="G86" s="187"/>
      <c r="H86" s="187"/>
      <c r="I86" s="13"/>
      <c r="J86" s="45" t="str">
        <f>TEXT(B86,"mmmm")</f>
        <v>rugpjūtis</v>
      </c>
      <c r="K86" s="46"/>
      <c r="L86" s="47"/>
      <c r="M86" s="3"/>
    </row>
    <row r="87" spans="2:14" s="14" customFormat="1" x14ac:dyDescent="0.25">
      <c r="B87" s="54" t="str">
        <f>CHOOSE(1+MOD($F$3+1-2,7),"Su","M","Tu","W","Th","F","Sa")</f>
        <v>Su</v>
      </c>
      <c r="C87" s="55" t="str">
        <f>CHOOSE(1+MOD($F$3+2-2,7),"Su","M","Tu","W","Th","F","Sa")</f>
        <v>M</v>
      </c>
      <c r="D87" s="55" t="str">
        <f>CHOOSE(1+MOD($F$3+3-2,7),"Su","M","Tu","W","Th","F","Sa")</f>
        <v>Tu</v>
      </c>
      <c r="E87" s="55" t="str">
        <f>CHOOSE(1+MOD($F$3+4-2,7),"Su","M","Tu","W","Th","F","Sa")</f>
        <v>W</v>
      </c>
      <c r="F87" s="55" t="str">
        <f>CHOOSE(1+MOD($F$3+5-2,7),"Su","M","Tu","W","Th","F","Sa")</f>
        <v>Th</v>
      </c>
      <c r="G87" s="55" t="str">
        <f>CHOOSE(1+MOD($F$3+6-2,7),"Su","M","Tu","W","Th","F","Sa")</f>
        <v>F</v>
      </c>
      <c r="H87" s="56" t="str">
        <f>CHOOSE(1+MOD($F$3+7-2,7),"Su","M","Tu","W","Th","F","Sa")</f>
        <v>Sa</v>
      </c>
      <c r="J87" s="199">
        <f>D88</f>
        <v>45139</v>
      </c>
      <c r="K87" s="57"/>
      <c r="L87" s="12"/>
      <c r="M87" s="3"/>
    </row>
    <row r="88" spans="2:14" x14ac:dyDescent="0.25">
      <c r="B88" s="53" t="str">
        <f>IF(WEEKDAY(B86,1)=$F$3,B86,"")</f>
        <v/>
      </c>
      <c r="C88" s="53" t="str">
        <f>IF(B88="",IF(WEEKDAY(B86,1)=MOD($F$3,7)+1,B86,""),B88+1)</f>
        <v/>
      </c>
      <c r="D88" s="53">
        <f>IF(C88="",IF(WEEKDAY(B86,1)=MOD($F$3+1,7)+1,B86,""),C88+1)</f>
        <v>45139</v>
      </c>
      <c r="E88" s="53">
        <f>IF(D88="",IF(WEEKDAY(B86,1)=MOD($F$3+2,7)+1,B86,""),D88+1)</f>
        <v>45140</v>
      </c>
      <c r="F88" s="53">
        <f>IF(E88="",IF(WEEKDAY(B86,1)=MOD($F$3+3,7)+1,B86,""),E88+1)</f>
        <v>45141</v>
      </c>
      <c r="G88" s="53">
        <f>IF(F88="",IF(WEEKDAY(B86,1)=MOD($F$3+4,7)+1,B86,""),F88+1)</f>
        <v>45142</v>
      </c>
      <c r="H88" s="53">
        <f>IF(G88="",IF(WEEKDAY(B86,1)=MOD($F$3+5,7)+1,B86,""),G88+1)</f>
        <v>45143</v>
      </c>
      <c r="J88" s="199">
        <f>E88</f>
        <v>45140</v>
      </c>
      <c r="K88" s="181"/>
      <c r="L88" s="182" t="s">
        <v>90</v>
      </c>
      <c r="M88" s="14"/>
      <c r="N88" s="93" t="s">
        <v>90</v>
      </c>
    </row>
    <row r="89" spans="2:14" x14ac:dyDescent="0.25">
      <c r="B89" s="53">
        <f>IF(H88="","",IF(MONTH(H88+1)&lt;&gt;MONTH(H88),"",H88+1))</f>
        <v>45144</v>
      </c>
      <c r="C89" s="53">
        <f>IF(B89="","",IF(MONTH(B89+1)&lt;&gt;MONTH(B89),"",B89+1))</f>
        <v>45145</v>
      </c>
      <c r="D89" s="53">
        <f t="shared" ref="D89:H89" si="42">IF(C89="","",IF(MONTH(C89+1)&lt;&gt;MONTH(C89),"",C89+1))</f>
        <v>45146</v>
      </c>
      <c r="E89" s="53">
        <f t="shared" si="42"/>
        <v>45147</v>
      </c>
      <c r="F89" s="53">
        <f t="shared" si="42"/>
        <v>45148</v>
      </c>
      <c r="G89" s="53">
        <f t="shared" si="42"/>
        <v>45149</v>
      </c>
      <c r="H89" s="53">
        <f t="shared" si="42"/>
        <v>45150</v>
      </c>
      <c r="J89" s="199">
        <f>F88</f>
        <v>45141</v>
      </c>
      <c r="K89" s="181"/>
      <c r="L89" s="182" t="s">
        <v>90</v>
      </c>
      <c r="M89" s="14"/>
      <c r="N89" s="93" t="s">
        <v>90</v>
      </c>
    </row>
    <row r="90" spans="2:14" x14ac:dyDescent="0.25">
      <c r="B90" s="53">
        <f t="shared" ref="B90:B93" si="43">IF(H89="","",IF(MONTH(H89+1)&lt;&gt;MONTH(H89),"",H89+1))</f>
        <v>45151</v>
      </c>
      <c r="C90" s="53">
        <f t="shared" ref="C90:H90" si="44">IF(B90="","",IF(MONTH(B90+1)&lt;&gt;MONTH(B90),"",B90+1))</f>
        <v>45152</v>
      </c>
      <c r="D90" s="53">
        <f t="shared" si="44"/>
        <v>45153</v>
      </c>
      <c r="E90" s="53">
        <f t="shared" si="44"/>
        <v>45154</v>
      </c>
      <c r="F90" s="53">
        <f t="shared" si="44"/>
        <v>45155</v>
      </c>
      <c r="G90" s="53">
        <f t="shared" si="44"/>
        <v>45156</v>
      </c>
      <c r="H90" s="53">
        <f t="shared" si="44"/>
        <v>45157</v>
      </c>
      <c r="J90" s="199">
        <f>G88</f>
        <v>45142</v>
      </c>
      <c r="K90" s="57"/>
      <c r="L90" s="12"/>
      <c r="N90" s="14"/>
    </row>
    <row r="91" spans="2:14" x14ac:dyDescent="0.25">
      <c r="B91" s="53">
        <f t="shared" si="43"/>
        <v>45158</v>
      </c>
      <c r="C91" s="53">
        <f t="shared" ref="C91:H91" si="45">IF(B91="","",IF(MONTH(B91+1)&lt;&gt;MONTH(B91),"",B91+1))</f>
        <v>45159</v>
      </c>
      <c r="D91" s="53">
        <f t="shared" si="45"/>
        <v>45160</v>
      </c>
      <c r="E91" s="53">
        <f t="shared" si="45"/>
        <v>45161</v>
      </c>
      <c r="F91" s="53">
        <f t="shared" si="45"/>
        <v>45162</v>
      </c>
      <c r="G91" s="53">
        <f t="shared" si="45"/>
        <v>45163</v>
      </c>
      <c r="H91" s="53">
        <f t="shared" si="45"/>
        <v>45164</v>
      </c>
      <c r="J91" s="199">
        <f>H88</f>
        <v>45143</v>
      </c>
      <c r="K91" s="57"/>
      <c r="L91" s="12"/>
      <c r="N91" s="14"/>
    </row>
    <row r="92" spans="2:14" x14ac:dyDescent="0.25">
      <c r="B92" s="53">
        <f t="shared" si="43"/>
        <v>45165</v>
      </c>
      <c r="C92" s="53">
        <f t="shared" ref="C92:H92" si="46">IF(B92="","",IF(MONTH(B92+1)&lt;&gt;MONTH(B92),"",B92+1))</f>
        <v>45166</v>
      </c>
      <c r="D92" s="53">
        <f t="shared" si="46"/>
        <v>45167</v>
      </c>
      <c r="E92" s="53">
        <f t="shared" si="46"/>
        <v>45168</v>
      </c>
      <c r="F92" s="53">
        <f t="shared" si="46"/>
        <v>45169</v>
      </c>
      <c r="G92" s="53" t="str">
        <f t="shared" si="46"/>
        <v/>
      </c>
      <c r="H92" s="53" t="str">
        <f t="shared" si="46"/>
        <v/>
      </c>
      <c r="J92" s="199">
        <f>D90</f>
        <v>45153</v>
      </c>
      <c r="K92" s="57" t="s">
        <v>56</v>
      </c>
      <c r="L92" s="12" t="s">
        <v>43</v>
      </c>
      <c r="N92" s="14"/>
    </row>
    <row r="93" spans="2:14" x14ac:dyDescent="0.25">
      <c r="B93" s="53" t="str">
        <f t="shared" si="43"/>
        <v/>
      </c>
      <c r="C93" s="53" t="str">
        <f t="shared" ref="C93:H93" si="47">IF(B93="","",IF(MONTH(B93+1)&lt;&gt;MONTH(B93),"",B93+1))</f>
        <v/>
      </c>
      <c r="D93" s="53" t="str">
        <f t="shared" si="47"/>
        <v/>
      </c>
      <c r="E93" s="53" t="str">
        <f t="shared" si="47"/>
        <v/>
      </c>
      <c r="F93" s="53" t="str">
        <f t="shared" si="47"/>
        <v/>
      </c>
      <c r="G93" s="53" t="str">
        <f t="shared" si="47"/>
        <v/>
      </c>
      <c r="H93" s="53" t="str">
        <f t="shared" si="47"/>
        <v/>
      </c>
      <c r="J93" s="199">
        <f>E90</f>
        <v>45154</v>
      </c>
      <c r="K93" s="57" t="s">
        <v>173</v>
      </c>
      <c r="L93" s="12" t="s">
        <v>74</v>
      </c>
      <c r="N93" s="14"/>
    </row>
    <row r="94" spans="2:14" x14ac:dyDescent="0.25">
      <c r="J94" s="199">
        <f>H91</f>
        <v>45164</v>
      </c>
      <c r="K94" s="57" t="s">
        <v>173</v>
      </c>
      <c r="L94" s="12" t="s">
        <v>74</v>
      </c>
      <c r="N94" s="14"/>
    </row>
    <row r="95" spans="2:14" x14ac:dyDescent="0.25">
      <c r="J95" s="16"/>
      <c r="K95" s="57"/>
      <c r="L95" s="12"/>
      <c r="N95" s="14"/>
    </row>
    <row r="96" spans="2:14" x14ac:dyDescent="0.25">
      <c r="J96" s="16"/>
      <c r="K96" s="57"/>
      <c r="L96" s="12"/>
      <c r="N96" s="14"/>
    </row>
    <row r="97" spans="2:14" s="14" customFormat="1" ht="15.6" x14ac:dyDescent="0.3">
      <c r="B97" s="184">
        <f>DATE($B$3,9,1)</f>
        <v>45170</v>
      </c>
      <c r="C97" s="185"/>
      <c r="D97" s="185"/>
      <c r="E97" s="185"/>
      <c r="F97" s="185"/>
      <c r="G97" s="185"/>
      <c r="H97" s="185"/>
      <c r="I97" s="8"/>
      <c r="J97" s="45" t="str">
        <f>TEXT(B97,"mmmm")</f>
        <v>rugsėjis</v>
      </c>
      <c r="K97" s="46"/>
      <c r="L97" s="47"/>
      <c r="M97" s="3"/>
    </row>
    <row r="98" spans="2:14" s="1" customFormat="1" x14ac:dyDescent="0.25">
      <c r="B98" s="54" t="str">
        <f>CHOOSE(1+MOD($F$3+1-2,7),"Su","M","Tu","W","Th","F","Sa")</f>
        <v>Su</v>
      </c>
      <c r="C98" s="55" t="str">
        <f>CHOOSE(1+MOD($F$3+2-2,7),"Su","M","Tu","W","Th","F","Sa")</f>
        <v>M</v>
      </c>
      <c r="D98" s="55" t="str">
        <f>CHOOSE(1+MOD($F$3+3-2,7),"Su","M","Tu","W","Th","F","Sa")</f>
        <v>Tu</v>
      </c>
      <c r="E98" s="55" t="str">
        <f>CHOOSE(1+MOD($F$3+4-2,7),"Su","M","Tu","W","Th","F","Sa")</f>
        <v>W</v>
      </c>
      <c r="F98" s="55" t="str">
        <f>CHOOSE(1+MOD($F$3+5-2,7),"Su","M","Tu","W","Th","F","Sa")</f>
        <v>Th</v>
      </c>
      <c r="G98" s="55" t="str">
        <f>CHOOSE(1+MOD($F$3+6-2,7),"Su","M","Tu","W","Th","F","Sa")</f>
        <v>F</v>
      </c>
      <c r="H98" s="56" t="str">
        <f>CHOOSE(1+MOD($F$3+7-2,7),"Su","M","Tu","W","Th","F","Sa")</f>
        <v>Sa</v>
      </c>
      <c r="J98" s="16"/>
      <c r="K98" s="57"/>
      <c r="L98" s="12"/>
      <c r="M98" s="3"/>
      <c r="N98" s="14"/>
    </row>
    <row r="99" spans="2:14" x14ac:dyDescent="0.25">
      <c r="B99" s="53" t="str">
        <f>IF(WEEKDAY(B97,1)=$F$3,B97,"")</f>
        <v/>
      </c>
      <c r="C99" s="53" t="str">
        <f>IF(B99="",IF(WEEKDAY(B97,1)=MOD($F$3,7)+1,B97,""),B99+1)</f>
        <v/>
      </c>
      <c r="D99" s="53" t="str">
        <f>IF(C99="",IF(WEEKDAY(B97,1)=MOD($F$3+1,7)+1,B97,""),C99+1)</f>
        <v/>
      </c>
      <c r="E99" s="53" t="str">
        <f>IF(D99="",IF(WEEKDAY(B97,1)=MOD($F$3+2,7)+1,B97,""),D99+1)</f>
        <v/>
      </c>
      <c r="F99" s="53" t="str">
        <f>IF(E99="",IF(WEEKDAY(B97,1)=MOD($F$3+3,7)+1,B97,""),E99+1)</f>
        <v/>
      </c>
      <c r="G99" s="53">
        <f>IF(F99="",IF(WEEKDAY(B97,1)=MOD($F$3+4,7)+1,B97,""),F99+1)</f>
        <v>45170</v>
      </c>
      <c r="H99" s="53">
        <f>IF(G99="",IF(WEEKDAY(B97,1)=MOD($F$3+5,7)+1,B97,""),G99+1)</f>
        <v>45171</v>
      </c>
      <c r="J99" s="16"/>
      <c r="K99" s="11"/>
      <c r="L99" s="12"/>
      <c r="M99" s="14"/>
      <c r="N99" s="64"/>
    </row>
    <row r="100" spans="2:14" x14ac:dyDescent="0.25">
      <c r="B100" s="53">
        <f>IF(H99="","",IF(MONTH(H99+1)&lt;&gt;MONTH(H99),"",H99+1))</f>
        <v>45172</v>
      </c>
      <c r="C100" s="53">
        <f>IF(B100="","",IF(MONTH(B100+1)&lt;&gt;MONTH(B100),"",B100+1))</f>
        <v>45173</v>
      </c>
      <c r="D100" s="53">
        <f t="shared" ref="D100:H100" si="48">IF(C100="","",IF(MONTH(C100+1)&lt;&gt;MONTH(C100),"",C100+1))</f>
        <v>45174</v>
      </c>
      <c r="E100" s="53">
        <f t="shared" si="48"/>
        <v>45175</v>
      </c>
      <c r="F100" s="53">
        <f t="shared" si="48"/>
        <v>45176</v>
      </c>
      <c r="G100" s="53">
        <f t="shared" si="48"/>
        <v>45177</v>
      </c>
      <c r="H100" s="53">
        <f t="shared" si="48"/>
        <v>45178</v>
      </c>
      <c r="J100" s="16"/>
      <c r="K100" s="11"/>
      <c r="L100" s="12"/>
      <c r="M100" s="1"/>
      <c r="N100" s="180"/>
    </row>
    <row r="101" spans="2:14" x14ac:dyDescent="0.25">
      <c r="B101" s="53">
        <f t="shared" ref="B101:B104" si="49">IF(H100="","",IF(MONTH(H100+1)&lt;&gt;MONTH(H100),"",H100+1))</f>
        <v>45179</v>
      </c>
      <c r="C101" s="53">
        <f t="shared" ref="C101:H101" si="50">IF(B101="","",IF(MONTH(B101+1)&lt;&gt;MONTH(B101),"",B101+1))</f>
        <v>45180</v>
      </c>
      <c r="D101" s="53">
        <f t="shared" si="50"/>
        <v>45181</v>
      </c>
      <c r="E101" s="53">
        <f t="shared" si="50"/>
        <v>45182</v>
      </c>
      <c r="F101" s="53">
        <f t="shared" si="50"/>
        <v>45183</v>
      </c>
      <c r="G101" s="53">
        <f t="shared" si="50"/>
        <v>45184</v>
      </c>
      <c r="H101" s="53">
        <f t="shared" si="50"/>
        <v>45185</v>
      </c>
      <c r="J101" s="199">
        <f>H101</f>
        <v>45185</v>
      </c>
      <c r="K101" s="57" t="s">
        <v>62</v>
      </c>
      <c r="L101" s="12" t="s">
        <v>72</v>
      </c>
      <c r="N101" s="64"/>
    </row>
    <row r="102" spans="2:14" x14ac:dyDescent="0.25">
      <c r="B102" s="53">
        <f t="shared" si="49"/>
        <v>45186</v>
      </c>
      <c r="C102" s="53">
        <f t="shared" ref="C102:H102" si="51">IF(B102="","",IF(MONTH(B102+1)&lt;&gt;MONTH(B102),"",B102+1))</f>
        <v>45187</v>
      </c>
      <c r="D102" s="53">
        <f t="shared" si="51"/>
        <v>45188</v>
      </c>
      <c r="E102" s="53">
        <f t="shared" si="51"/>
        <v>45189</v>
      </c>
      <c r="F102" s="53">
        <f t="shared" si="51"/>
        <v>45190</v>
      </c>
      <c r="G102" s="53">
        <f t="shared" si="51"/>
        <v>45191</v>
      </c>
      <c r="H102" s="53">
        <f t="shared" si="51"/>
        <v>45192</v>
      </c>
      <c r="J102" s="199">
        <f>H102</f>
        <v>45192</v>
      </c>
      <c r="K102" s="57" t="s">
        <v>63</v>
      </c>
      <c r="L102" s="12" t="s">
        <v>72</v>
      </c>
      <c r="N102" s="64"/>
    </row>
    <row r="103" spans="2:14" x14ac:dyDescent="0.25">
      <c r="B103" s="53">
        <f t="shared" si="49"/>
        <v>45193</v>
      </c>
      <c r="C103" s="53">
        <f t="shared" ref="C103:H103" si="52">IF(B103="","",IF(MONTH(B103+1)&lt;&gt;MONTH(B103),"",B103+1))</f>
        <v>45194</v>
      </c>
      <c r="D103" s="53">
        <f t="shared" si="52"/>
        <v>45195</v>
      </c>
      <c r="E103" s="53">
        <f t="shared" si="52"/>
        <v>45196</v>
      </c>
      <c r="F103" s="53">
        <f t="shared" si="52"/>
        <v>45197</v>
      </c>
      <c r="G103" s="53">
        <f t="shared" si="52"/>
        <v>45198</v>
      </c>
      <c r="H103" s="53">
        <f t="shared" si="52"/>
        <v>45199</v>
      </c>
      <c r="J103" s="199">
        <f>H103</f>
        <v>45199</v>
      </c>
      <c r="K103" s="57" t="s">
        <v>61</v>
      </c>
      <c r="L103" s="12" t="s">
        <v>72</v>
      </c>
      <c r="N103" s="64"/>
    </row>
    <row r="104" spans="2:14" x14ac:dyDescent="0.25">
      <c r="B104" s="53" t="str">
        <f t="shared" si="49"/>
        <v/>
      </c>
      <c r="C104" s="53" t="str">
        <f t="shared" ref="C104:H104" si="53">IF(B104="","",IF(MONTH(B104+1)&lt;&gt;MONTH(B104),"",B104+1))</f>
        <v/>
      </c>
      <c r="D104" s="53" t="str">
        <f t="shared" si="53"/>
        <v/>
      </c>
      <c r="E104" s="53" t="str">
        <f t="shared" si="53"/>
        <v/>
      </c>
      <c r="F104" s="53" t="str">
        <f t="shared" si="53"/>
        <v/>
      </c>
      <c r="G104" s="53" t="str">
        <f t="shared" si="53"/>
        <v/>
      </c>
      <c r="H104" s="53" t="str">
        <f t="shared" si="53"/>
        <v/>
      </c>
      <c r="J104" s="16"/>
      <c r="K104" s="11"/>
      <c r="L104" s="12"/>
      <c r="N104" s="64"/>
    </row>
    <row r="105" spans="2:14" x14ac:dyDescent="0.25">
      <c r="J105" s="16"/>
      <c r="K105" s="11"/>
      <c r="L105" s="12"/>
      <c r="N105" s="64"/>
    </row>
    <row r="106" spans="2:14" s="14" customFormat="1" ht="15.6" x14ac:dyDescent="0.3">
      <c r="B106" s="184">
        <f>DATE($B$3,10,1)</f>
        <v>45200</v>
      </c>
      <c r="C106" s="185"/>
      <c r="D106" s="185"/>
      <c r="E106" s="185"/>
      <c r="F106" s="185"/>
      <c r="G106" s="185"/>
      <c r="H106" s="185"/>
      <c r="I106" s="8"/>
      <c r="J106" s="45" t="str">
        <f>TEXT(B106,"mmmm")</f>
        <v>spalis</v>
      </c>
      <c r="K106" s="46"/>
      <c r="L106" s="47"/>
      <c r="M106" s="3"/>
      <c r="N106" s="64"/>
    </row>
    <row r="107" spans="2:14" x14ac:dyDescent="0.25">
      <c r="B107" s="54" t="str">
        <f>CHOOSE(1+MOD($F$3+1-2,7),"Su","M","Tu","W","Th","F","Sa")</f>
        <v>Su</v>
      </c>
      <c r="C107" s="55" t="str">
        <f>CHOOSE(1+MOD($F$3+2-2,7),"Su","M","Tu","W","Th","F","Sa")</f>
        <v>M</v>
      </c>
      <c r="D107" s="55" t="str">
        <f>CHOOSE(1+MOD($F$3+3-2,7),"Su","M","Tu","W","Th","F","Sa")</f>
        <v>Tu</v>
      </c>
      <c r="E107" s="55" t="str">
        <f>CHOOSE(1+MOD($F$3+4-2,7),"Su","M","Tu","W","Th","F","Sa")</f>
        <v>W</v>
      </c>
      <c r="F107" s="55" t="str">
        <f>CHOOSE(1+MOD($F$3+5-2,7),"Su","M","Tu","W","Th","F","Sa")</f>
        <v>Th</v>
      </c>
      <c r="G107" s="55" t="str">
        <f>CHOOSE(1+MOD($F$3+6-2,7),"Su","M","Tu","W","Th","F","Sa")</f>
        <v>F</v>
      </c>
      <c r="H107" s="56" t="str">
        <f>CHOOSE(1+MOD($F$3+7-2,7),"Su","M","Tu","W","Th","F","Sa")</f>
        <v>Sa</v>
      </c>
      <c r="I107" s="14"/>
      <c r="J107" s="16"/>
      <c r="K107" s="57"/>
      <c r="L107" s="12"/>
    </row>
    <row r="108" spans="2:14" x14ac:dyDescent="0.25">
      <c r="B108" s="79">
        <f>IF(WEEKDAY(B106,1)=$F$3,B106,"")</f>
        <v>45200</v>
      </c>
      <c r="C108" s="87">
        <f>IF(B108="",IF(WEEKDAY(B106,1)=MOD($F$3,7)+1,B106,""),B108+1)</f>
        <v>45201</v>
      </c>
      <c r="D108" s="87">
        <f>IF(C108="",IF(WEEKDAY(B106,1)=MOD($F$3+1,7)+1,B106,""),C108+1)</f>
        <v>45202</v>
      </c>
      <c r="E108" s="87">
        <f>IF(D108="",IF(WEEKDAY(B106,1)=MOD($F$3+2,7)+1,B106,""),D108+1)</f>
        <v>45203</v>
      </c>
      <c r="F108" s="87">
        <f>IF(E108="",IF(WEEKDAY(B106,1)=MOD($F$3+3,7)+1,B106,""),E108+1)</f>
        <v>45204</v>
      </c>
      <c r="G108" s="87">
        <f>IF(F108="",IF(WEEKDAY(B106,1)=MOD($F$3+4,7)+1,B106,""),F108+1)</f>
        <v>45205</v>
      </c>
      <c r="H108" s="87">
        <f>IF(G108="",IF(WEEKDAY(B106,1)=MOD($F$3+5,7)+1,B106,""),G108+1)</f>
        <v>45206</v>
      </c>
      <c r="J108" s="199" t="s">
        <v>199</v>
      </c>
      <c r="K108" s="57" t="s">
        <v>104</v>
      </c>
      <c r="L108" s="102" t="s">
        <v>101</v>
      </c>
      <c r="M108" s="14"/>
      <c r="N108" s="103" t="s">
        <v>122</v>
      </c>
    </row>
    <row r="109" spans="2:14" x14ac:dyDescent="0.25">
      <c r="B109" s="87">
        <f>IF(H108="","",IF(MONTH(H108+1)&lt;&gt;MONTH(H108),"",H108+1))</f>
        <v>45207</v>
      </c>
      <c r="C109" s="87">
        <f>IF(B109="","",IF(MONTH(B109+1)&lt;&gt;MONTH(B109),"",B109+1))</f>
        <v>45208</v>
      </c>
      <c r="D109" s="87">
        <f t="shared" ref="D109:H109" si="54">IF(C109="","",IF(MONTH(C109+1)&lt;&gt;MONTH(C109),"",C109+1))</f>
        <v>45209</v>
      </c>
      <c r="E109" s="87">
        <f t="shared" si="54"/>
        <v>45210</v>
      </c>
      <c r="F109" s="87">
        <f t="shared" si="54"/>
        <v>45211</v>
      </c>
      <c r="G109" s="87">
        <f t="shared" si="54"/>
        <v>45212</v>
      </c>
      <c r="H109" s="87">
        <f t="shared" si="54"/>
        <v>45213</v>
      </c>
      <c r="J109" s="199" t="s">
        <v>200</v>
      </c>
      <c r="K109" s="57" t="s">
        <v>190</v>
      </c>
      <c r="L109" s="102" t="s">
        <v>175</v>
      </c>
      <c r="N109" s="64"/>
    </row>
    <row r="110" spans="2:14" x14ac:dyDescent="0.25">
      <c r="B110" s="53">
        <f t="shared" ref="B110:B113" si="55">IF(H109="","",IF(MONTH(H109+1)&lt;&gt;MONTH(H109),"",H109+1))</f>
        <v>45214</v>
      </c>
      <c r="C110" s="53">
        <f t="shared" ref="C110:H110" si="56">IF(B110="","",IF(MONTH(B110+1)&lt;&gt;MONTH(B110),"",B110+1))</f>
        <v>45215</v>
      </c>
      <c r="D110" s="53">
        <f t="shared" si="56"/>
        <v>45216</v>
      </c>
      <c r="E110" s="53">
        <f t="shared" si="56"/>
        <v>45217</v>
      </c>
      <c r="F110" s="87">
        <f t="shared" si="56"/>
        <v>45218</v>
      </c>
      <c r="G110" s="87">
        <f t="shared" si="56"/>
        <v>45219</v>
      </c>
      <c r="H110" s="87">
        <f t="shared" si="56"/>
        <v>45220</v>
      </c>
      <c r="J110" s="199">
        <f>H110</f>
        <v>45220</v>
      </c>
      <c r="K110" s="57" t="s">
        <v>69</v>
      </c>
      <c r="L110" s="12" t="s">
        <v>72</v>
      </c>
    </row>
    <row r="111" spans="2:14" x14ac:dyDescent="0.25">
      <c r="B111" s="104">
        <f t="shared" si="55"/>
        <v>45221</v>
      </c>
      <c r="C111" s="53">
        <f t="shared" ref="C111:H111" si="57">IF(B111="","",IF(MONTH(B111+1)&lt;&gt;MONTH(B111),"",B111+1))</f>
        <v>45222</v>
      </c>
      <c r="D111" s="53">
        <f t="shared" si="57"/>
        <v>45223</v>
      </c>
      <c r="E111" s="53">
        <f t="shared" si="57"/>
        <v>45224</v>
      </c>
      <c r="F111" s="53">
        <f t="shared" si="57"/>
        <v>45225</v>
      </c>
      <c r="G111" s="53">
        <f t="shared" si="57"/>
        <v>45226</v>
      </c>
      <c r="H111" s="53">
        <f t="shared" si="57"/>
        <v>45227</v>
      </c>
      <c r="J111" s="199" t="s">
        <v>202</v>
      </c>
      <c r="K111" s="57" t="s">
        <v>107</v>
      </c>
      <c r="L111" s="107" t="s">
        <v>101</v>
      </c>
      <c r="N111" s="103" t="s">
        <v>174</v>
      </c>
    </row>
    <row r="112" spans="2:14" x14ac:dyDescent="0.25">
      <c r="B112" s="53">
        <f t="shared" si="55"/>
        <v>45228</v>
      </c>
      <c r="C112" s="53">
        <f t="shared" ref="C112:H112" si="58">IF(B112="","",IF(MONTH(B112+1)&lt;&gt;MONTH(B112),"",B112+1))</f>
        <v>45229</v>
      </c>
      <c r="D112" s="53">
        <f t="shared" si="58"/>
        <v>45230</v>
      </c>
      <c r="E112" s="53" t="str">
        <f t="shared" si="58"/>
        <v/>
      </c>
      <c r="F112" s="53" t="str">
        <f t="shared" si="58"/>
        <v/>
      </c>
      <c r="G112" s="53" t="str">
        <f t="shared" si="58"/>
        <v/>
      </c>
      <c r="H112" s="53" t="str">
        <f t="shared" si="58"/>
        <v/>
      </c>
      <c r="J112" s="199" t="s">
        <v>201</v>
      </c>
      <c r="K112" s="57" t="s">
        <v>189</v>
      </c>
      <c r="L112" s="204" t="s">
        <v>175</v>
      </c>
      <c r="N112" s="178"/>
    </row>
    <row r="113" spans="2:14" x14ac:dyDescent="0.25">
      <c r="B113" s="53" t="str">
        <f t="shared" si="55"/>
        <v/>
      </c>
      <c r="C113" s="53" t="str">
        <f t="shared" ref="C113:H113" si="59">IF(B113="","",IF(MONTH(B113+1)&lt;&gt;MONTH(B113),"",B113+1))</f>
        <v/>
      </c>
      <c r="D113" s="53" t="str">
        <f t="shared" si="59"/>
        <v/>
      </c>
      <c r="E113" s="53" t="str">
        <f t="shared" si="59"/>
        <v/>
      </c>
      <c r="F113" s="53" t="str">
        <f t="shared" si="59"/>
        <v/>
      </c>
      <c r="G113" s="53" t="str">
        <f t="shared" si="59"/>
        <v/>
      </c>
      <c r="H113" s="53" t="str">
        <f t="shared" si="59"/>
        <v/>
      </c>
      <c r="J113" s="16"/>
      <c r="K113" s="11"/>
      <c r="L113" s="12"/>
      <c r="N113" s="178"/>
    </row>
    <row r="114" spans="2:14" x14ac:dyDescent="0.25">
      <c r="J114" s="16"/>
      <c r="K114" s="11"/>
      <c r="L114" s="12"/>
      <c r="N114" s="178"/>
    </row>
    <row r="115" spans="2:14" s="14" customFormat="1" ht="15.6" x14ac:dyDescent="0.3">
      <c r="B115" s="184">
        <f>DATE($B$3,11,1)</f>
        <v>45231</v>
      </c>
      <c r="C115" s="185"/>
      <c r="D115" s="185"/>
      <c r="E115" s="185"/>
      <c r="F115" s="185"/>
      <c r="G115" s="185"/>
      <c r="H115" s="185"/>
      <c r="I115" s="8"/>
      <c r="J115" s="45" t="str">
        <f>TEXT(B115,"mmmm")</f>
        <v>lapkritis</v>
      </c>
      <c r="K115" s="46"/>
      <c r="L115" s="47"/>
      <c r="M115" s="3"/>
      <c r="N115" s="178"/>
    </row>
    <row r="116" spans="2:14" x14ac:dyDescent="0.25">
      <c r="B116" s="54" t="str">
        <f>CHOOSE(1+MOD($F$3+1-2,7),"Su","M","Tu","W","Th","F","Sa")</f>
        <v>Su</v>
      </c>
      <c r="C116" s="55" t="str">
        <f>CHOOSE(1+MOD($F$3+2-2,7),"Su","M","Tu","W","Th","F","Sa")</f>
        <v>M</v>
      </c>
      <c r="D116" s="55" t="str">
        <f>CHOOSE(1+MOD($F$3+3-2,7),"Su","M","Tu","W","Th","F","Sa")</f>
        <v>Tu</v>
      </c>
      <c r="E116" s="55" t="str">
        <f>CHOOSE(1+MOD($F$3+4-2,7),"Su","M","Tu","W","Th","F","Sa")</f>
        <v>W</v>
      </c>
      <c r="F116" s="55" t="str">
        <f>CHOOSE(1+MOD($F$3+5-2,7),"Su","M","Tu","W","Th","F","Sa")</f>
        <v>Th</v>
      </c>
      <c r="G116" s="55" t="str">
        <f>CHOOSE(1+MOD($F$3+6-2,7),"Su","M","Tu","W","Th","F","Sa")</f>
        <v>F</v>
      </c>
      <c r="H116" s="56" t="str">
        <f>CHOOSE(1+MOD($F$3+7-2,7),"Su","M","Tu","W","Th","F","Sa")</f>
        <v>Sa</v>
      </c>
      <c r="I116" s="14"/>
      <c r="J116" s="199">
        <f>E117</f>
        <v>45231</v>
      </c>
      <c r="K116" s="57" t="s">
        <v>57</v>
      </c>
      <c r="L116" s="12" t="s">
        <v>43</v>
      </c>
    </row>
    <row r="117" spans="2:14" x14ac:dyDescent="0.25">
      <c r="B117" s="53" t="str">
        <f>IF(WEEKDAY(B115,1)=$F$3,B115,"")</f>
        <v/>
      </c>
      <c r="C117" s="53" t="str">
        <f>IF(B117="",IF(WEEKDAY(B115,1)=MOD($F$3,7)+1,B115,""),B117+1)</f>
        <v/>
      </c>
      <c r="D117" s="53" t="str">
        <f>IF(C117="",IF(WEEKDAY(B115,1)=MOD($F$3+1,7)+1,B115,""),C117+1)</f>
        <v/>
      </c>
      <c r="E117" s="79">
        <f>IF(D117="",IF(WEEKDAY(B115,1)=MOD($F$3+2,7)+1,B115,""),D117+1)</f>
        <v>45231</v>
      </c>
      <c r="F117" s="79">
        <f>IF(E117="",IF(WEEKDAY(B115,1)=MOD($F$3+3,7)+1,B115,""),E117+1)</f>
        <v>45232</v>
      </c>
      <c r="G117" s="79">
        <f>IF(F117="",IF(WEEKDAY(B115,1)=MOD($F$3+4,7)+1,B115,""),F117+1)</f>
        <v>45233</v>
      </c>
      <c r="H117" s="79">
        <f>IF(G117="",IF(WEEKDAY(B115,1)=MOD($F$3+5,7)+1,B115,""),G117+1)</f>
        <v>45234</v>
      </c>
      <c r="J117" s="199">
        <f>F117</f>
        <v>45232</v>
      </c>
      <c r="K117" s="57" t="s">
        <v>58</v>
      </c>
      <c r="L117" s="12" t="s">
        <v>43</v>
      </c>
      <c r="M117" s="14"/>
      <c r="N117" s="64"/>
    </row>
    <row r="118" spans="2:14" x14ac:dyDescent="0.25">
      <c r="B118" s="53">
        <f>IF(H117="","",IF(MONTH(H117+1)&lt;&gt;MONTH(H117),"",H117+1))</f>
        <v>45235</v>
      </c>
      <c r="C118" s="53">
        <f>IF(B118="","",IF(MONTH(B118+1)&lt;&gt;MONTH(B118),"",B118+1))</f>
        <v>45236</v>
      </c>
      <c r="D118" s="53">
        <f t="shared" ref="D118:H118" si="60">IF(C118="","",IF(MONTH(C118+1)&lt;&gt;MONTH(C118),"",C118+1))</f>
        <v>45237</v>
      </c>
      <c r="E118" s="53">
        <f t="shared" si="60"/>
        <v>45238</v>
      </c>
      <c r="F118" s="53">
        <f t="shared" si="60"/>
        <v>45239</v>
      </c>
      <c r="G118" s="53">
        <f t="shared" si="60"/>
        <v>45240</v>
      </c>
      <c r="H118" s="53">
        <f t="shared" si="60"/>
        <v>45241</v>
      </c>
      <c r="J118" s="199">
        <f>G117</f>
        <v>45233</v>
      </c>
      <c r="K118" s="91" t="s">
        <v>66</v>
      </c>
      <c r="L118" s="12" t="s">
        <v>101</v>
      </c>
      <c r="N118" s="109" t="s">
        <v>101</v>
      </c>
    </row>
    <row r="119" spans="2:14" x14ac:dyDescent="0.25">
      <c r="B119" s="53">
        <f t="shared" ref="B119:B122" si="61">IF(H118="","",IF(MONTH(H118+1)&lt;&gt;MONTH(H118),"",H118+1))</f>
        <v>45242</v>
      </c>
      <c r="C119" s="53">
        <f t="shared" ref="C119:H119" si="62">IF(B119="","",IF(MONTH(B119+1)&lt;&gt;MONTH(B119),"",B119+1))</f>
        <v>45243</v>
      </c>
      <c r="D119" s="53">
        <f t="shared" si="62"/>
        <v>45244</v>
      </c>
      <c r="E119" s="53">
        <f t="shared" si="62"/>
        <v>45245</v>
      </c>
      <c r="F119" s="53">
        <f t="shared" si="62"/>
        <v>45246</v>
      </c>
      <c r="G119" s="53">
        <f t="shared" si="62"/>
        <v>45247</v>
      </c>
      <c r="H119" s="53">
        <f t="shared" si="62"/>
        <v>45248</v>
      </c>
      <c r="J119" s="199">
        <f>H117</f>
        <v>45234</v>
      </c>
      <c r="K119" s="91" t="s">
        <v>66</v>
      </c>
      <c r="L119" s="12" t="s">
        <v>101</v>
      </c>
      <c r="N119" s="109" t="s">
        <v>101</v>
      </c>
    </row>
    <row r="120" spans="2:14" x14ac:dyDescent="0.25">
      <c r="B120" s="53">
        <f t="shared" si="61"/>
        <v>45249</v>
      </c>
      <c r="C120" s="53">
        <f t="shared" ref="C120:H120" si="63">IF(B120="","",IF(MONTH(B120+1)&lt;&gt;MONTH(B120),"",B120+1))</f>
        <v>45250</v>
      </c>
      <c r="D120" s="53">
        <f t="shared" si="63"/>
        <v>45251</v>
      </c>
      <c r="E120" s="53">
        <f t="shared" si="63"/>
        <v>45252</v>
      </c>
      <c r="F120" s="53">
        <f t="shared" si="63"/>
        <v>45253</v>
      </c>
      <c r="G120" s="53">
        <f t="shared" si="63"/>
        <v>45254</v>
      </c>
      <c r="H120" s="53">
        <f t="shared" si="63"/>
        <v>45255</v>
      </c>
      <c r="J120" s="199">
        <f>B118</f>
        <v>45235</v>
      </c>
      <c r="K120" s="91" t="s">
        <v>66</v>
      </c>
      <c r="L120" s="12" t="s">
        <v>101</v>
      </c>
      <c r="N120" s="109" t="s">
        <v>101</v>
      </c>
    </row>
    <row r="121" spans="2:14" x14ac:dyDescent="0.25">
      <c r="B121" s="53">
        <f t="shared" si="61"/>
        <v>45256</v>
      </c>
      <c r="C121" s="53">
        <f t="shared" ref="C121:H121" si="64">IF(B121="","",IF(MONTH(B121+1)&lt;&gt;MONTH(B121),"",B121+1))</f>
        <v>45257</v>
      </c>
      <c r="D121" s="53">
        <f t="shared" si="64"/>
        <v>45258</v>
      </c>
      <c r="E121" s="53">
        <f t="shared" si="64"/>
        <v>45259</v>
      </c>
      <c r="F121" s="53">
        <f t="shared" si="64"/>
        <v>45260</v>
      </c>
      <c r="G121" s="53" t="str">
        <f t="shared" si="64"/>
        <v/>
      </c>
      <c r="H121" s="53" t="str">
        <f t="shared" si="64"/>
        <v/>
      </c>
      <c r="J121" s="199" t="s">
        <v>203</v>
      </c>
      <c r="K121" s="179" t="s">
        <v>188</v>
      </c>
      <c r="L121" s="12" t="s">
        <v>175</v>
      </c>
      <c r="N121" s="64"/>
    </row>
    <row r="122" spans="2:14" x14ac:dyDescent="0.25">
      <c r="B122" s="53" t="str">
        <f t="shared" si="61"/>
        <v/>
      </c>
      <c r="C122" s="53" t="str">
        <f t="shared" ref="C122:H122" si="65">IF(B122="","",IF(MONTH(B122+1)&lt;&gt;MONTH(B122),"",B122+1))</f>
        <v/>
      </c>
      <c r="D122" s="53" t="str">
        <f t="shared" si="65"/>
        <v/>
      </c>
      <c r="E122" s="53" t="str">
        <f t="shared" si="65"/>
        <v/>
      </c>
      <c r="F122" s="53" t="str">
        <f t="shared" si="65"/>
        <v/>
      </c>
      <c r="G122" s="53" t="str">
        <f t="shared" si="65"/>
        <v/>
      </c>
      <c r="H122" s="53" t="str">
        <f t="shared" si="65"/>
        <v/>
      </c>
      <c r="J122" s="199">
        <f>H118</f>
        <v>45241</v>
      </c>
      <c r="K122" s="57" t="s">
        <v>67</v>
      </c>
      <c r="L122" s="12" t="s">
        <v>72</v>
      </c>
      <c r="N122" s="64"/>
    </row>
    <row r="123" spans="2:14" x14ac:dyDescent="0.25">
      <c r="B123" s="201"/>
      <c r="C123" s="201"/>
      <c r="D123" s="201"/>
      <c r="E123" s="201"/>
      <c r="F123" s="201"/>
      <c r="G123" s="201"/>
      <c r="H123" s="201"/>
      <c r="J123" s="199">
        <f>H119</f>
        <v>45248</v>
      </c>
      <c r="K123" s="57" t="s">
        <v>68</v>
      </c>
      <c r="L123" s="12" t="s">
        <v>72</v>
      </c>
      <c r="N123" s="64"/>
    </row>
    <row r="124" spans="2:14" x14ac:dyDescent="0.25">
      <c r="J124" s="16"/>
      <c r="K124" s="57"/>
      <c r="L124" s="12"/>
      <c r="N124" s="64"/>
    </row>
    <row r="125" spans="2:14" s="14" customFormat="1" ht="15.6" x14ac:dyDescent="0.3">
      <c r="B125" s="184">
        <f>DATE($B$3,12,1)</f>
        <v>45261</v>
      </c>
      <c r="C125" s="185"/>
      <c r="D125" s="185"/>
      <c r="E125" s="185"/>
      <c r="F125" s="185"/>
      <c r="G125" s="185"/>
      <c r="H125" s="185"/>
      <c r="I125" s="8"/>
      <c r="J125" s="45" t="str">
        <f>TEXT(B125,"mmmm")</f>
        <v>gruodis</v>
      </c>
      <c r="K125" s="46"/>
      <c r="L125" s="47"/>
      <c r="M125" s="3"/>
      <c r="N125" s="64"/>
    </row>
    <row r="126" spans="2:14" x14ac:dyDescent="0.25">
      <c r="B126" s="54" t="str">
        <f>CHOOSE(1+MOD($F$3+1-2,7),"Su","M","Tu","W","Th","F","Sa")</f>
        <v>Su</v>
      </c>
      <c r="C126" s="55" t="str">
        <f>CHOOSE(1+MOD($F$3+2-2,7),"Su","M","Tu","W","Th","F","Sa")</f>
        <v>M</v>
      </c>
      <c r="D126" s="55" t="str">
        <f>CHOOSE(1+MOD($F$3+3-2,7),"Su","M","Tu","W","Th","F","Sa")</f>
        <v>Tu</v>
      </c>
      <c r="E126" s="55" t="str">
        <f>CHOOSE(1+MOD($F$3+4-2,7),"Su","M","Tu","W","Th","F","Sa")</f>
        <v>W</v>
      </c>
      <c r="F126" s="55" t="str">
        <f>CHOOSE(1+MOD($F$3+5-2,7),"Su","M","Tu","W","Th","F","Sa")</f>
        <v>Th</v>
      </c>
      <c r="G126" s="55" t="str">
        <f>CHOOSE(1+MOD($F$3+6-2,7),"Su","M","Tu","W","Th","F","Sa")</f>
        <v>F</v>
      </c>
      <c r="H126" s="56" t="str">
        <f>CHOOSE(1+MOD($F$3+7-2,7),"Su","M","Tu","W","Th","F","Sa")</f>
        <v>Sa</v>
      </c>
      <c r="I126" s="14"/>
      <c r="J126" s="16"/>
      <c r="K126" s="11"/>
      <c r="L126" s="12"/>
      <c r="N126" s="65"/>
    </row>
    <row r="127" spans="2:14" x14ac:dyDescent="0.25">
      <c r="B127" s="53" t="str">
        <f>IF(WEEKDAY(B125,1)=$F$3,B125,"")</f>
        <v/>
      </c>
      <c r="C127" s="53" t="str">
        <f>IF(B127="",IF(WEEKDAY(B125,1)=MOD($F$3,7)+1,B125,""),B127+1)</f>
        <v/>
      </c>
      <c r="D127" s="53" t="str">
        <f>IF(C127="",IF(WEEKDAY(B125,1)=MOD($F$3+1,7)+1,B125,""),C127+1)</f>
        <v/>
      </c>
      <c r="E127" s="53" t="str">
        <f>IF(D127="",IF(WEEKDAY(B125,1)=MOD($F$3+2,7)+1,B125,""),D127+1)</f>
        <v/>
      </c>
      <c r="F127" s="53" t="str">
        <f>IF(E127="",IF(WEEKDAY(B125,1)=MOD($F$3+3,7)+1,B125,""),E127+1)</f>
        <v/>
      </c>
      <c r="G127" s="53">
        <f>IF(F127="",IF(WEEKDAY(B125,1)=MOD($F$3+4,7)+1,B125,""),F127+1)</f>
        <v>45261</v>
      </c>
      <c r="H127" s="53">
        <f>IF(G127="",IF(WEEKDAY(B125,1)=MOD($F$3+5,7)+1,B125,""),G127+1)</f>
        <v>45262</v>
      </c>
      <c r="J127" s="199">
        <f>H127</f>
        <v>45262</v>
      </c>
      <c r="K127" s="57" t="s">
        <v>70</v>
      </c>
      <c r="L127" s="12" t="s">
        <v>71</v>
      </c>
      <c r="M127" s="14"/>
      <c r="N127" s="64"/>
    </row>
    <row r="128" spans="2:14" x14ac:dyDescent="0.25">
      <c r="B128" s="53">
        <f>IF(H127="","",IF(MONTH(H127+1)&lt;&gt;MONTH(H127),"",H127+1))</f>
        <v>45263</v>
      </c>
      <c r="C128" s="53">
        <f>IF(B128="","",IF(MONTH(B128+1)&lt;&gt;MONTH(B128),"",B128+1))</f>
        <v>45264</v>
      </c>
      <c r="D128" s="53">
        <f t="shared" ref="D128:H128" si="66">IF(C128="","",IF(MONTH(C128+1)&lt;&gt;MONTH(C128),"",C128+1))</f>
        <v>45265</v>
      </c>
      <c r="E128" s="53">
        <f t="shared" si="66"/>
        <v>45266</v>
      </c>
      <c r="F128" s="53">
        <f t="shared" si="66"/>
        <v>45267</v>
      </c>
      <c r="G128" s="53">
        <f t="shared" si="66"/>
        <v>45268</v>
      </c>
      <c r="H128" s="53">
        <f t="shared" si="66"/>
        <v>45269</v>
      </c>
      <c r="J128" s="199" t="s">
        <v>204</v>
      </c>
      <c r="K128" s="85" t="s">
        <v>117</v>
      </c>
      <c r="L128" s="86" t="s">
        <v>101</v>
      </c>
      <c r="N128" s="109" t="s">
        <v>90</v>
      </c>
    </row>
    <row r="129" spans="2:14" x14ac:dyDescent="0.25">
      <c r="B129" s="53">
        <f t="shared" ref="B129:B132" si="67">IF(H128="","",IF(MONTH(H128+1)&lt;&gt;MONTH(H128),"",H128+1))</f>
        <v>45270</v>
      </c>
      <c r="C129" s="53">
        <f t="shared" ref="C129:H129" si="68">IF(B129="","",IF(MONTH(B129+1)&lt;&gt;MONTH(B129),"",B129+1))</f>
        <v>45271</v>
      </c>
      <c r="D129" s="53">
        <f t="shared" si="68"/>
        <v>45272</v>
      </c>
      <c r="E129" s="53">
        <f t="shared" si="68"/>
        <v>45273</v>
      </c>
      <c r="F129" s="53">
        <f t="shared" si="68"/>
        <v>45274</v>
      </c>
      <c r="G129" s="53">
        <f t="shared" si="68"/>
        <v>45275</v>
      </c>
      <c r="H129" s="53">
        <f t="shared" si="68"/>
        <v>45276</v>
      </c>
      <c r="J129" s="199">
        <f>B131</f>
        <v>45284</v>
      </c>
      <c r="K129" s="57" t="s">
        <v>59</v>
      </c>
      <c r="L129" s="12" t="s">
        <v>43</v>
      </c>
      <c r="N129" s="64"/>
    </row>
    <row r="130" spans="2:14" x14ac:dyDescent="0.25">
      <c r="B130" s="53">
        <f t="shared" si="67"/>
        <v>45277</v>
      </c>
      <c r="C130" s="53">
        <f t="shared" ref="C130:H130" si="69">IF(B130="","",IF(MONTH(B130+1)&lt;&gt;MONTH(B130),"",B130+1))</f>
        <v>45278</v>
      </c>
      <c r="D130" s="53">
        <f t="shared" si="69"/>
        <v>45279</v>
      </c>
      <c r="E130" s="53">
        <f t="shared" si="69"/>
        <v>45280</v>
      </c>
      <c r="F130" s="53">
        <f t="shared" si="69"/>
        <v>45281</v>
      </c>
      <c r="G130" s="53">
        <f t="shared" si="69"/>
        <v>45282</v>
      </c>
      <c r="H130" s="53">
        <f t="shared" si="69"/>
        <v>45283</v>
      </c>
      <c r="J130" s="199">
        <f>C131</f>
        <v>45285</v>
      </c>
      <c r="K130" s="57" t="s">
        <v>60</v>
      </c>
      <c r="L130" s="12" t="s">
        <v>43</v>
      </c>
      <c r="N130" s="64"/>
    </row>
    <row r="131" spans="2:14" x14ac:dyDescent="0.25">
      <c r="B131" s="53">
        <f t="shared" si="67"/>
        <v>45284</v>
      </c>
      <c r="C131" s="53">
        <f t="shared" ref="C131:H131" si="70">IF(B131="","",IF(MONTH(B131+1)&lt;&gt;MONTH(B131),"",B131+1))</f>
        <v>45285</v>
      </c>
      <c r="D131" s="53">
        <f t="shared" si="70"/>
        <v>45286</v>
      </c>
      <c r="E131" s="53">
        <f t="shared" si="70"/>
        <v>45287</v>
      </c>
      <c r="F131" s="87">
        <f t="shared" si="70"/>
        <v>45288</v>
      </c>
      <c r="G131" s="87">
        <f t="shared" si="70"/>
        <v>45289</v>
      </c>
      <c r="H131" s="53">
        <f t="shared" si="70"/>
        <v>45290</v>
      </c>
      <c r="J131" s="199">
        <f>D131</f>
        <v>45286</v>
      </c>
      <c r="K131" s="57" t="s">
        <v>60</v>
      </c>
      <c r="L131" s="12" t="s">
        <v>43</v>
      </c>
      <c r="N131" s="64"/>
    </row>
    <row r="132" spans="2:14" x14ac:dyDescent="0.25">
      <c r="B132" s="53">
        <f t="shared" si="67"/>
        <v>45291</v>
      </c>
      <c r="C132" s="53" t="str">
        <f t="shared" ref="C132:H132" si="71">IF(B132="","",IF(MONTH(B132+1)&lt;&gt;MONTH(B132),"",B132+1))</f>
        <v/>
      </c>
      <c r="D132" s="53" t="str">
        <f t="shared" si="71"/>
        <v/>
      </c>
      <c r="E132" s="53" t="str">
        <f t="shared" si="71"/>
        <v/>
      </c>
      <c r="F132" s="53" t="str">
        <f t="shared" si="71"/>
        <v/>
      </c>
      <c r="G132" s="53" t="str">
        <f t="shared" si="71"/>
        <v/>
      </c>
      <c r="H132" s="53" t="str">
        <f t="shared" si="71"/>
        <v/>
      </c>
      <c r="J132" s="199" t="s">
        <v>205</v>
      </c>
      <c r="K132" s="101" t="s">
        <v>115</v>
      </c>
      <c r="L132" s="12" t="s">
        <v>90</v>
      </c>
      <c r="M132" s="99"/>
      <c r="N132" s="109" t="s">
        <v>90</v>
      </c>
    </row>
    <row r="133" spans="2:14" x14ac:dyDescent="0.25">
      <c r="N133" s="64"/>
    </row>
    <row r="134" spans="2:14" x14ac:dyDescent="0.25">
      <c r="J134" s="16"/>
      <c r="K134" s="11"/>
      <c r="L134" s="12"/>
      <c r="N134" s="64"/>
    </row>
    <row r="135" spans="2:14" x14ac:dyDescent="0.25">
      <c r="B135" s="48"/>
      <c r="C135" s="48"/>
      <c r="D135" s="48"/>
      <c r="E135" s="48"/>
      <c r="F135" s="48"/>
      <c r="G135" s="48"/>
      <c r="H135" s="48"/>
      <c r="I135" s="48"/>
      <c r="J135" s="49"/>
      <c r="K135" s="50"/>
      <c r="L135" s="50"/>
      <c r="N135" s="64"/>
    </row>
    <row r="136" spans="2:14" x14ac:dyDescent="0.25">
      <c r="J136" s="15"/>
      <c r="N136" s="65"/>
    </row>
    <row r="137" spans="2:14" x14ac:dyDescent="0.25">
      <c r="J137" s="15"/>
      <c r="N137" s="64"/>
    </row>
  </sheetData>
  <mergeCells count="16">
    <mergeCell ref="B3:D3"/>
    <mergeCell ref="B2:D2"/>
    <mergeCell ref="B54:H54"/>
    <mergeCell ref="B106:H106"/>
    <mergeCell ref="B65:H65"/>
    <mergeCell ref="B76:H76"/>
    <mergeCell ref="B115:H115"/>
    <mergeCell ref="B125:H125"/>
    <mergeCell ref="B11:H11"/>
    <mergeCell ref="B6:L6"/>
    <mergeCell ref="B21:H21"/>
    <mergeCell ref="B30:H30"/>
    <mergeCell ref="B43:H43"/>
    <mergeCell ref="B97:H97"/>
    <mergeCell ref="B7:L7"/>
    <mergeCell ref="B86:H86"/>
  </mergeCells>
  <phoneticPr fontId="0" type="noConversion"/>
  <conditionalFormatting sqref="K18:L18 J12:L17 L19 J22:L22 J28:L28 L27 K25:L26 J23:J24 L23:L24 J29 L29 L31:L34 K44:L45 K35:L41 L46:L47 J31:J41 J51:L52 L59 J55:L55 K48:L50 K56:L58 J44:J50 K66:L73 K60:L62 J64:L64 L63 J107:L107 L108:L109 K110:L111 J113:L114 J134:L134 J122:L124 J116:L120 J126:L132 L121 L112 J121 J108:J112 J66:J74 J77:L83 J87:L96 J98:L105 J56:J63 J85:L85 K107:K112">
    <cfRule type="expression" dxfId="584" priority="154">
      <formula>$L12=$N$11</formula>
    </cfRule>
    <cfRule type="expression" dxfId="583" priority="173">
      <formula>$L12=$N$12</formula>
    </cfRule>
    <cfRule type="expression" dxfId="582" priority="174">
      <formula>$L12=$N$13</formula>
    </cfRule>
    <cfRule type="expression" dxfId="581" priority="175">
      <formula>$L12=$N$14</formula>
    </cfRule>
    <cfRule type="expression" dxfId="580" priority="176">
      <formula>$L12=$N$15</formula>
    </cfRule>
    <cfRule type="expression" dxfId="579" priority="177">
      <formula>$L12=$N$16</formula>
    </cfRule>
    <cfRule type="expression" dxfId="578" priority="178">
      <formula>$L12=$N$17</formula>
    </cfRule>
    <cfRule type="expression" dxfId="577" priority="179">
      <formula>$L12=$N$18</formula>
    </cfRule>
  </conditionalFormatting>
  <conditionalFormatting sqref="B127:H132 B78:H83 B13:H18 B23:H28 B32:H37 B45:H50 B56:H63 B67:H72 B88:H93 B99:H104 B108:H113 B117:H123">
    <cfRule type="expression" dxfId="576" priority="742">
      <formula>NOT(ISERROR(MATCH(B13,$J$8:$J$135,0)))</formula>
    </cfRule>
    <cfRule type="expression" dxfId="575" priority="743">
      <formula>$N$11=INDEX($L$8:$L$135,MATCH(B13,$J$8:$J$135,0))</formula>
    </cfRule>
    <cfRule type="expression" dxfId="574" priority="744">
      <formula>$N$12=INDEX($L$8:$L$135,MATCH(B13,$J$8:$J$135,0))</formula>
    </cfRule>
    <cfRule type="expression" dxfId="573" priority="745">
      <formula>$N$13=INDEX($L$8:$L$135,MATCH(B13,$J$8:$J$135,0))</formula>
    </cfRule>
    <cfRule type="expression" dxfId="572" priority="746">
      <formula>$N$14=INDEX($L$8:$L$135,MATCH(B13,$J$8:$J$135,0))</formula>
    </cfRule>
    <cfRule type="expression" dxfId="571" priority="747">
      <formula>$N$15=INDEX($L$8:$L$135,MATCH(B13,$J$8:$J$135,0))</formula>
    </cfRule>
    <cfRule type="expression" dxfId="570" priority="748">
      <formula>$N$16=INDEX($L$8:$L$135,MATCH(B13,$J$8:$J$135,0))</formula>
    </cfRule>
    <cfRule type="expression" dxfId="569" priority="749">
      <formula>$N$17=INDEX($L$8:$L$135,MATCH(B13,$J$8:$J$135,0))</formula>
    </cfRule>
    <cfRule type="expression" dxfId="568" priority="750">
      <formula>$N$18=INDEX($L$8:$L$135,MATCH(B13,$J$8:$J$135,0))</formula>
    </cfRule>
  </conditionalFormatting>
  <conditionalFormatting sqref="J18">
    <cfRule type="expression" dxfId="567" priority="759">
      <formula>$L19=$N$11</formula>
    </cfRule>
    <cfRule type="expression" dxfId="566" priority="760">
      <formula>$L19=$N$12</formula>
    </cfRule>
    <cfRule type="expression" dxfId="565" priority="761">
      <formula>$L19=$N$13</formula>
    </cfRule>
    <cfRule type="expression" dxfId="564" priority="762">
      <formula>$L19=$N$14</formula>
    </cfRule>
    <cfRule type="expression" dxfId="563" priority="763">
      <formula>$L19=$N$15</formula>
    </cfRule>
    <cfRule type="expression" dxfId="562" priority="764">
      <formula>$L19=$N$16</formula>
    </cfRule>
    <cfRule type="expression" dxfId="561" priority="765">
      <formula>$L19=$N$17</formula>
    </cfRule>
    <cfRule type="expression" dxfId="560" priority="766">
      <formula>$L19=$N$18</formula>
    </cfRule>
  </conditionalFormatting>
  <conditionalFormatting sqref="K34">
    <cfRule type="expression" dxfId="559" priority="1596">
      <formula>$L31=$N$11</formula>
    </cfRule>
    <cfRule type="expression" dxfId="558" priority="1597">
      <formula>$L31=$N$12</formula>
    </cfRule>
    <cfRule type="expression" dxfId="557" priority="1598">
      <formula>$L31=$N$13</formula>
    </cfRule>
    <cfRule type="expression" dxfId="556" priority="1599">
      <formula>$L31=$N$14</formula>
    </cfRule>
    <cfRule type="expression" dxfId="555" priority="1600">
      <formula>$L31=$N$15</formula>
    </cfRule>
    <cfRule type="expression" dxfId="554" priority="1601">
      <formula>$L31=$N$16</formula>
    </cfRule>
    <cfRule type="expression" dxfId="553" priority="1602">
      <formula>$L31=$N$17</formula>
    </cfRule>
    <cfRule type="expression" dxfId="552" priority="1603">
      <formula>$L31=$N$18</formula>
    </cfRule>
  </conditionalFormatting>
  <conditionalFormatting sqref="J19">
    <cfRule type="expression" dxfId="551" priority="137">
      <formula>$L21=$N$11</formula>
    </cfRule>
    <cfRule type="expression" dxfId="550" priority="138">
      <formula>$L21=$N$12</formula>
    </cfRule>
    <cfRule type="expression" dxfId="549" priority="139">
      <formula>$L21=$N$13</formula>
    </cfRule>
    <cfRule type="expression" dxfId="548" priority="140">
      <formula>$L21=$N$14</formula>
    </cfRule>
    <cfRule type="expression" dxfId="547" priority="141">
      <formula>$L21=$N$15</formula>
    </cfRule>
    <cfRule type="expression" dxfId="546" priority="142">
      <formula>$L21=$N$16</formula>
    </cfRule>
    <cfRule type="expression" dxfId="545" priority="143">
      <formula>$L21=$N$17</formula>
    </cfRule>
    <cfRule type="expression" dxfId="544" priority="144">
      <formula>$L21=$N$18</formula>
    </cfRule>
  </conditionalFormatting>
  <conditionalFormatting sqref="K27">
    <cfRule type="expression" dxfId="543" priority="129">
      <formula>$L27=$N$11</formula>
    </cfRule>
    <cfRule type="expression" dxfId="542" priority="130">
      <formula>$L27=$N$12</formula>
    </cfRule>
    <cfRule type="expression" dxfId="541" priority="131">
      <formula>$L27=$N$13</formula>
    </cfRule>
    <cfRule type="expression" dxfId="540" priority="132">
      <formula>$L27=$N$14</formula>
    </cfRule>
    <cfRule type="expression" dxfId="539" priority="133">
      <formula>$L27=$N$15</formula>
    </cfRule>
    <cfRule type="expression" dxfId="538" priority="134">
      <formula>$L27=$N$16</formula>
    </cfRule>
    <cfRule type="expression" dxfId="537" priority="135">
      <formula>$L27=$N$17</formula>
    </cfRule>
    <cfRule type="expression" dxfId="536" priority="136">
      <formula>$L27=$N$18</formula>
    </cfRule>
  </conditionalFormatting>
  <conditionalFormatting sqref="J25:J27">
    <cfRule type="expression" dxfId="535" priority="121">
      <formula>$L25=$N$11</formula>
    </cfRule>
    <cfRule type="expression" dxfId="534" priority="122">
      <formula>$L25=$N$12</formula>
    </cfRule>
    <cfRule type="expression" dxfId="533" priority="123">
      <formula>$L25=$N$13</formula>
    </cfRule>
    <cfRule type="expression" dxfId="532" priority="124">
      <formula>$L25=$N$14</formula>
    </cfRule>
    <cfRule type="expression" dxfId="531" priority="125">
      <formula>$L25=$N$15</formula>
    </cfRule>
    <cfRule type="expression" dxfId="530" priority="126">
      <formula>$L25=$N$16</formula>
    </cfRule>
    <cfRule type="expression" dxfId="529" priority="127">
      <formula>$L25=$N$17</formula>
    </cfRule>
    <cfRule type="expression" dxfId="528" priority="128">
      <formula>$L25=$N$18</formula>
    </cfRule>
  </conditionalFormatting>
  <conditionalFormatting sqref="K31">
    <cfRule type="expression" dxfId="527" priority="2284">
      <formula>$L34=$N$11</formula>
    </cfRule>
    <cfRule type="expression" dxfId="526" priority="2285">
      <formula>$L34=$N$12</formula>
    </cfRule>
    <cfRule type="expression" dxfId="525" priority="2286">
      <formula>$L34=$N$13</formula>
    </cfRule>
    <cfRule type="expression" dxfId="524" priority="2287">
      <formula>$L34=$N$14</formula>
    </cfRule>
    <cfRule type="expression" dxfId="523" priority="2288">
      <formula>$L34=$N$15</formula>
    </cfRule>
    <cfRule type="expression" dxfId="522" priority="2289">
      <formula>$L34=$N$16</formula>
    </cfRule>
    <cfRule type="expression" dxfId="521" priority="2290">
      <formula>$L34=$N$17</formula>
    </cfRule>
    <cfRule type="expression" dxfId="520" priority="2291">
      <formula>$L34=$N$18</formula>
    </cfRule>
  </conditionalFormatting>
  <dataValidations count="1">
    <dataValidation type="list" allowBlank="1" showInputMessage="1" showErrorMessage="1" sqref="L22:L29 L90:L96 L66:L73 L134 L98:L105 L116:L124 L44:L52 L126:L132 L55:L64 L12:L19 L107:L114 L31:L41 L87 L77:L83 L85">
      <formula1>eventlabels</formula1>
    </dataValidation>
  </dataValidations>
  <hyperlinks>
    <hyperlink ref="K74" r:id="rId1" display="http://www.badmintonpeople.com/Cms/EventInfo/?eventID=25426&amp;clubid=4685&amp;cmsid=239"/>
  </hyperlinks>
  <printOptions horizontalCentered="1"/>
  <pageMargins left="0.23622047244094491" right="0.23622047244094491" top="0.51181102362204722" bottom="0.51181102362204722" header="0.23622047244094491" footer="0.23622047244094491"/>
  <pageSetup scale="74" fitToHeight="5" orientation="landscape" r:id="rId2"/>
  <headerFooter alignWithMargins="0">
    <oddFooter>&amp;L&amp;8&amp;K01+034https://www.vertex42.com/calendars/yearly-schedule-of-events.html&amp;R&amp;8&amp;K01+034Templates by Vertex42.com</oddFooter>
  </headerFooter>
  <rowBreaks count="1" manualBreakCount="1">
    <brk id="114"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73"/>
  <sheetViews>
    <sheetView topLeftCell="C13" zoomScale="145" zoomScaleNormal="145" workbookViewId="0">
      <selection activeCell="C38" sqref="C37:C38"/>
    </sheetView>
  </sheetViews>
  <sheetFormatPr defaultRowHeight="13.2" x14ac:dyDescent="0.25"/>
  <cols>
    <col min="2" max="2" width="15.44140625" bestFit="1" customWidth="1"/>
    <col min="3" max="4" width="53.5546875" bestFit="1" customWidth="1"/>
    <col min="5" max="5" width="17.33203125" bestFit="1" customWidth="1"/>
    <col min="6" max="6" width="8" customWidth="1"/>
    <col min="7" max="7" width="7.88671875" bestFit="1" customWidth="1"/>
    <col min="8" max="8" width="14.6640625" bestFit="1" customWidth="1"/>
    <col min="9" max="9" width="12" bestFit="1" customWidth="1"/>
    <col min="10" max="10" width="9.109375" customWidth="1"/>
  </cols>
  <sheetData>
    <row r="2" spans="1:9" ht="13.8" thickBot="1" x14ac:dyDescent="0.3">
      <c r="E2" s="116" t="s">
        <v>125</v>
      </c>
      <c r="F2" s="116" t="s">
        <v>123</v>
      </c>
      <c r="G2" s="116" t="s">
        <v>124</v>
      </c>
      <c r="H2" s="116" t="s">
        <v>126</v>
      </c>
    </row>
    <row r="3" spans="1:9" x14ac:dyDescent="0.25">
      <c r="A3" s="119">
        <v>1</v>
      </c>
      <c r="B3" s="120" t="s">
        <v>92</v>
      </c>
      <c r="C3" s="120" t="s">
        <v>93</v>
      </c>
      <c r="D3" s="135" t="s">
        <v>90</v>
      </c>
      <c r="E3" s="136">
        <v>200</v>
      </c>
      <c r="F3" s="136">
        <v>80</v>
      </c>
      <c r="G3" s="136">
        <v>160</v>
      </c>
      <c r="H3" s="137">
        <v>6</v>
      </c>
      <c r="I3" s="132">
        <f>(E3+F3+G3)*8</f>
        <v>3520</v>
      </c>
    </row>
    <row r="4" spans="1:9" x14ac:dyDescent="0.25">
      <c r="A4" s="123">
        <v>2</v>
      </c>
      <c r="B4" s="111" t="s">
        <v>103</v>
      </c>
      <c r="C4" s="111" t="s">
        <v>102</v>
      </c>
      <c r="D4" s="111" t="s">
        <v>90</v>
      </c>
      <c r="E4" s="114">
        <v>200</v>
      </c>
      <c r="F4" s="114">
        <v>80</v>
      </c>
      <c r="G4" s="114">
        <v>160</v>
      </c>
      <c r="H4" s="131">
        <v>6</v>
      </c>
      <c r="I4" s="133">
        <f t="shared" ref="I4:I12" si="0">(E4+F4+G4)*8</f>
        <v>3520</v>
      </c>
    </row>
    <row r="5" spans="1:9" x14ac:dyDescent="0.25">
      <c r="A5" s="123">
        <v>3</v>
      </c>
      <c r="B5" s="111" t="s">
        <v>95</v>
      </c>
      <c r="C5" s="111" t="s">
        <v>94</v>
      </c>
      <c r="D5" s="111" t="s">
        <v>90</v>
      </c>
      <c r="E5" s="114">
        <v>30</v>
      </c>
      <c r="F5" s="114">
        <v>80</v>
      </c>
      <c r="G5" s="114">
        <v>160</v>
      </c>
      <c r="H5" s="131">
        <v>6</v>
      </c>
      <c r="I5" s="133">
        <f t="shared" si="0"/>
        <v>2160</v>
      </c>
    </row>
    <row r="6" spans="1:9" x14ac:dyDescent="0.25">
      <c r="A6" s="123">
        <v>4</v>
      </c>
      <c r="B6" s="111" t="s">
        <v>97</v>
      </c>
      <c r="C6" s="111" t="s">
        <v>96</v>
      </c>
      <c r="D6" s="111" t="s">
        <v>90</v>
      </c>
      <c r="E6" s="114">
        <v>200</v>
      </c>
      <c r="F6" s="114">
        <v>80</v>
      </c>
      <c r="G6" s="114">
        <v>160</v>
      </c>
      <c r="H6" s="131">
        <v>6</v>
      </c>
      <c r="I6" s="133">
        <f t="shared" si="0"/>
        <v>3520</v>
      </c>
    </row>
    <row r="7" spans="1:9" x14ac:dyDescent="0.25">
      <c r="A7" s="123">
        <v>5</v>
      </c>
      <c r="B7" s="111" t="s">
        <v>108</v>
      </c>
      <c r="C7" s="111" t="s">
        <v>89</v>
      </c>
      <c r="D7" s="111" t="s">
        <v>90</v>
      </c>
      <c r="E7" s="114">
        <v>20</v>
      </c>
      <c r="F7" s="114">
        <v>80</v>
      </c>
      <c r="G7" s="114">
        <v>160</v>
      </c>
      <c r="H7" s="131">
        <v>6</v>
      </c>
      <c r="I7" s="133">
        <f t="shared" si="0"/>
        <v>2080</v>
      </c>
    </row>
    <row r="8" spans="1:9" x14ac:dyDescent="0.25">
      <c r="A8" s="123">
        <v>6</v>
      </c>
      <c r="B8" s="111"/>
      <c r="C8" s="111" t="s">
        <v>137</v>
      </c>
      <c r="D8" s="111"/>
      <c r="E8" s="114">
        <v>200</v>
      </c>
      <c r="F8" s="114">
        <v>80</v>
      </c>
      <c r="G8" s="114">
        <v>160</v>
      </c>
      <c r="H8" s="131">
        <v>6</v>
      </c>
      <c r="I8" s="133">
        <f t="shared" si="0"/>
        <v>3520</v>
      </c>
    </row>
    <row r="9" spans="1:9" x14ac:dyDescent="0.25">
      <c r="A9" s="123">
        <v>7</v>
      </c>
      <c r="B9" s="111" t="s">
        <v>105</v>
      </c>
      <c r="C9" s="111" t="s">
        <v>104</v>
      </c>
      <c r="D9" s="111"/>
      <c r="E9" s="114">
        <v>300</v>
      </c>
      <c r="F9" s="114">
        <v>80</v>
      </c>
      <c r="G9" s="114">
        <v>160</v>
      </c>
      <c r="H9" s="131">
        <v>6</v>
      </c>
      <c r="I9" s="133">
        <f t="shared" si="0"/>
        <v>4320</v>
      </c>
    </row>
    <row r="10" spans="1:9" x14ac:dyDescent="0.25">
      <c r="A10" s="123">
        <v>8</v>
      </c>
      <c r="B10" s="111" t="s">
        <v>91</v>
      </c>
      <c r="C10" s="111" t="s">
        <v>106</v>
      </c>
      <c r="D10" s="111" t="s">
        <v>101</v>
      </c>
      <c r="E10" s="114">
        <v>200</v>
      </c>
      <c r="F10" s="114">
        <v>80</v>
      </c>
      <c r="G10" s="114">
        <v>160</v>
      </c>
      <c r="H10" s="131">
        <v>6</v>
      </c>
      <c r="I10" s="133">
        <f t="shared" si="0"/>
        <v>3520</v>
      </c>
    </row>
    <row r="11" spans="1:9" x14ac:dyDescent="0.25">
      <c r="A11" s="123">
        <v>9</v>
      </c>
      <c r="B11" s="111" t="s">
        <v>119</v>
      </c>
      <c r="C11" s="111" t="s">
        <v>117</v>
      </c>
      <c r="D11" s="111" t="s">
        <v>101</v>
      </c>
      <c r="E11" s="114">
        <v>20</v>
      </c>
      <c r="F11" s="114">
        <v>80</v>
      </c>
      <c r="G11" s="114">
        <v>160</v>
      </c>
      <c r="H11" s="131">
        <v>6</v>
      </c>
      <c r="I11" s="133">
        <f t="shared" si="0"/>
        <v>2080</v>
      </c>
    </row>
    <row r="12" spans="1:9" ht="13.8" thickBot="1" x14ac:dyDescent="0.3">
      <c r="A12" s="125">
        <v>10</v>
      </c>
      <c r="B12" s="126" t="s">
        <v>118</v>
      </c>
      <c r="C12" s="126" t="s">
        <v>115</v>
      </c>
      <c r="D12" s="126"/>
      <c r="E12" s="138">
        <v>200</v>
      </c>
      <c r="F12" s="138">
        <v>80</v>
      </c>
      <c r="G12" s="138">
        <v>160</v>
      </c>
      <c r="H12" s="139">
        <v>6</v>
      </c>
      <c r="I12" s="140">
        <f t="shared" si="0"/>
        <v>3520</v>
      </c>
    </row>
    <row r="13" spans="1:9" ht="13.8" thickBot="1" x14ac:dyDescent="0.3">
      <c r="A13" s="117"/>
      <c r="B13" s="117"/>
      <c r="C13" s="117"/>
      <c r="D13" s="117"/>
      <c r="E13" s="117"/>
      <c r="F13" s="117"/>
      <c r="G13" s="117"/>
      <c r="H13" s="117"/>
      <c r="I13" s="134">
        <f>SUM(I3:I12)</f>
        <v>31760</v>
      </c>
    </row>
    <row r="14" spans="1:9" ht="13.8" thickBot="1" x14ac:dyDescent="0.3">
      <c r="A14" s="117"/>
      <c r="B14" s="117"/>
      <c r="C14" s="117"/>
      <c r="D14" s="117"/>
      <c r="E14" s="117"/>
      <c r="F14" s="117"/>
      <c r="G14" s="117"/>
      <c r="H14" s="117"/>
      <c r="I14" s="118"/>
    </row>
    <row r="15" spans="1:9" x14ac:dyDescent="0.25">
      <c r="A15" s="119">
        <v>1</v>
      </c>
      <c r="B15" s="120" t="s">
        <v>132</v>
      </c>
      <c r="C15" s="120" t="s">
        <v>131</v>
      </c>
      <c r="D15" s="120"/>
      <c r="E15" s="121"/>
      <c r="F15" s="121"/>
      <c r="G15" s="121">
        <v>100</v>
      </c>
      <c r="H15" s="129">
        <v>8</v>
      </c>
      <c r="I15" s="132">
        <f>G15*H15</f>
        <v>800</v>
      </c>
    </row>
    <row r="16" spans="1:9" x14ac:dyDescent="0.25">
      <c r="A16" s="123">
        <v>2</v>
      </c>
      <c r="B16" s="111" t="s">
        <v>129</v>
      </c>
      <c r="C16" s="111" t="s">
        <v>130</v>
      </c>
      <c r="D16" s="111"/>
      <c r="E16" s="112"/>
      <c r="F16" s="112"/>
      <c r="G16" s="112">
        <v>100</v>
      </c>
      <c r="H16" s="113">
        <v>8</v>
      </c>
      <c r="I16" s="133">
        <f t="shared" ref="I16:I20" si="1">G16*H16</f>
        <v>800</v>
      </c>
    </row>
    <row r="17" spans="1:9" x14ac:dyDescent="0.25">
      <c r="A17" s="123">
        <v>3</v>
      </c>
      <c r="B17" s="111" t="s">
        <v>136</v>
      </c>
      <c r="C17" s="111" t="s">
        <v>127</v>
      </c>
      <c r="D17" s="111"/>
      <c r="E17" s="112"/>
      <c r="F17" s="112"/>
      <c r="G17" s="112">
        <v>100</v>
      </c>
      <c r="H17" s="113">
        <v>8</v>
      </c>
      <c r="I17" s="133">
        <f t="shared" si="1"/>
        <v>800</v>
      </c>
    </row>
    <row r="18" spans="1:9" x14ac:dyDescent="0.25">
      <c r="A18" s="123">
        <v>4</v>
      </c>
      <c r="B18" s="111" t="s">
        <v>134</v>
      </c>
      <c r="C18" s="111" t="s">
        <v>128</v>
      </c>
      <c r="D18" s="111"/>
      <c r="E18" s="112"/>
      <c r="F18" s="112"/>
      <c r="G18" s="112">
        <v>100</v>
      </c>
      <c r="H18" s="113">
        <v>8</v>
      </c>
      <c r="I18" s="133">
        <f t="shared" si="1"/>
        <v>800</v>
      </c>
    </row>
    <row r="19" spans="1:9" x14ac:dyDescent="0.25">
      <c r="A19" s="123">
        <v>5</v>
      </c>
      <c r="B19" s="111" t="s">
        <v>133</v>
      </c>
      <c r="C19" s="111" t="s">
        <v>121</v>
      </c>
      <c r="D19" s="111"/>
      <c r="E19" s="112"/>
      <c r="F19" s="112"/>
      <c r="G19" s="112">
        <v>100</v>
      </c>
      <c r="H19" s="113">
        <v>8</v>
      </c>
      <c r="I19" s="133">
        <f t="shared" si="1"/>
        <v>800</v>
      </c>
    </row>
    <row r="20" spans="1:9" ht="13.8" thickBot="1" x14ac:dyDescent="0.3">
      <c r="A20" s="125">
        <v>6</v>
      </c>
      <c r="B20" s="126" t="s">
        <v>135</v>
      </c>
      <c r="C20" s="126" t="s">
        <v>120</v>
      </c>
      <c r="D20" s="126"/>
      <c r="E20" s="127"/>
      <c r="F20" s="127"/>
      <c r="G20" s="127">
        <v>100</v>
      </c>
      <c r="H20" s="130">
        <v>8</v>
      </c>
      <c r="I20" s="140">
        <f t="shared" si="1"/>
        <v>800</v>
      </c>
    </row>
    <row r="21" spans="1:9" ht="13.8" thickBot="1" x14ac:dyDescent="0.3">
      <c r="A21" s="99"/>
      <c r="I21" s="134">
        <f>SUM(I15:I20)</f>
        <v>4800</v>
      </c>
    </row>
    <row r="22" spans="1:9" ht="13.8" thickBot="1" x14ac:dyDescent="0.3">
      <c r="A22" s="99"/>
      <c r="I22" s="115"/>
    </row>
    <row r="23" spans="1:9" x14ac:dyDescent="0.25">
      <c r="A23" s="99"/>
      <c r="B23" s="141" t="s">
        <v>110</v>
      </c>
      <c r="C23" s="144" t="s">
        <v>171</v>
      </c>
      <c r="D23" s="147"/>
      <c r="E23" s="121" t="s">
        <v>138</v>
      </c>
      <c r="F23" s="121"/>
      <c r="G23" s="121">
        <v>100</v>
      </c>
      <c r="H23" s="122">
        <v>8</v>
      </c>
      <c r="I23" s="154">
        <f>G23*H23</f>
        <v>800</v>
      </c>
    </row>
    <row r="24" spans="1:9" x14ac:dyDescent="0.25">
      <c r="B24" s="142" t="s">
        <v>111</v>
      </c>
      <c r="C24" s="145" t="s">
        <v>172</v>
      </c>
      <c r="D24" s="148"/>
      <c r="E24" s="112" t="s">
        <v>138</v>
      </c>
      <c r="F24" s="112"/>
      <c r="G24" s="112">
        <v>100</v>
      </c>
      <c r="H24" s="124">
        <v>8</v>
      </c>
      <c r="I24" s="155">
        <f t="shared" ref="I24:I27" si="2">G24*H24</f>
        <v>800</v>
      </c>
    </row>
    <row r="25" spans="1:9" x14ac:dyDescent="0.25">
      <c r="B25" s="142" t="s">
        <v>113</v>
      </c>
      <c r="C25" s="145" t="s">
        <v>109</v>
      </c>
      <c r="D25" s="148"/>
      <c r="E25" s="112" t="s">
        <v>138</v>
      </c>
      <c r="F25" s="112"/>
      <c r="G25" s="112">
        <v>100</v>
      </c>
      <c r="H25" s="124">
        <v>8</v>
      </c>
      <c r="I25" s="155">
        <f t="shared" si="2"/>
        <v>800</v>
      </c>
    </row>
    <row r="26" spans="1:9" x14ac:dyDescent="0.25">
      <c r="B26" s="142" t="s">
        <v>112</v>
      </c>
      <c r="C26" s="145" t="s">
        <v>109</v>
      </c>
      <c r="D26" s="148"/>
      <c r="E26" s="112" t="s">
        <v>138</v>
      </c>
      <c r="F26" s="112"/>
      <c r="G26" s="112">
        <v>100</v>
      </c>
      <c r="H26" s="124">
        <v>8</v>
      </c>
      <c r="I26" s="155">
        <f t="shared" si="2"/>
        <v>800</v>
      </c>
    </row>
    <row r="27" spans="1:9" ht="13.8" thickBot="1" x14ac:dyDescent="0.3">
      <c r="B27" s="143" t="s">
        <v>114</v>
      </c>
      <c r="C27" s="146" t="s">
        <v>109</v>
      </c>
      <c r="D27" s="149"/>
      <c r="E27" s="127" t="s">
        <v>138</v>
      </c>
      <c r="F27" s="127"/>
      <c r="G27" s="127">
        <v>100</v>
      </c>
      <c r="H27" s="128">
        <v>8</v>
      </c>
      <c r="I27" s="156">
        <f t="shared" si="2"/>
        <v>800</v>
      </c>
    </row>
    <row r="28" spans="1:9" ht="13.8" thickBot="1" x14ac:dyDescent="0.3">
      <c r="I28" s="157">
        <f>SUM(I23:I27)</f>
        <v>4000</v>
      </c>
    </row>
    <row r="29" spans="1:9" ht="13.8" thickBot="1" x14ac:dyDescent="0.3">
      <c r="I29" s="115"/>
    </row>
    <row r="30" spans="1:9" ht="13.8" thickBot="1" x14ac:dyDescent="0.3">
      <c r="B30" s="150" t="s">
        <v>139</v>
      </c>
      <c r="C30" s="151" t="s">
        <v>78</v>
      </c>
      <c r="I30" s="158">
        <v>12000</v>
      </c>
    </row>
    <row r="31" spans="1:9" x14ac:dyDescent="0.25">
      <c r="C31" t="s">
        <v>140</v>
      </c>
      <c r="I31" s="115"/>
    </row>
    <row r="32" spans="1:9" x14ac:dyDescent="0.25">
      <c r="C32" t="s">
        <v>141</v>
      </c>
      <c r="I32" s="115"/>
    </row>
    <row r="33" spans="2:9" ht="13.8" thickBot="1" x14ac:dyDescent="0.3">
      <c r="I33" s="115"/>
    </row>
    <row r="34" spans="2:9" ht="13.8" thickBot="1" x14ac:dyDescent="0.3">
      <c r="B34" s="152" t="s">
        <v>142</v>
      </c>
      <c r="C34" s="153" t="s">
        <v>143</v>
      </c>
      <c r="D34" s="153"/>
      <c r="E34" s="153"/>
      <c r="F34" s="153"/>
      <c r="G34" s="153"/>
      <c r="H34" s="153"/>
      <c r="I34" s="158">
        <v>6000</v>
      </c>
    </row>
    <row r="37" spans="2:9" x14ac:dyDescent="0.25">
      <c r="H37" s="108" t="s">
        <v>144</v>
      </c>
      <c r="I37" s="159">
        <f>I13+I21+I28+I34</f>
        <v>46560</v>
      </c>
    </row>
    <row r="41" spans="2:9" ht="13.8" thickBot="1" x14ac:dyDescent="0.3"/>
    <row r="42" spans="2:9" x14ac:dyDescent="0.25">
      <c r="B42" s="160">
        <v>1</v>
      </c>
      <c r="C42" s="166" t="s">
        <v>147</v>
      </c>
      <c r="D42" s="120" t="s">
        <v>93</v>
      </c>
      <c r="E42" s="167" t="s">
        <v>90</v>
      </c>
      <c r="F42" s="175"/>
    </row>
    <row r="43" spans="2:9" x14ac:dyDescent="0.25">
      <c r="B43" s="161">
        <v>2</v>
      </c>
      <c r="C43" s="168" t="s">
        <v>103</v>
      </c>
      <c r="D43" s="111" t="s">
        <v>102</v>
      </c>
      <c r="E43" s="169" t="s">
        <v>90</v>
      </c>
    </row>
    <row r="44" spans="2:9" x14ac:dyDescent="0.25">
      <c r="B44" s="162">
        <v>3</v>
      </c>
      <c r="C44" s="170">
        <v>45003</v>
      </c>
      <c r="D44" s="89" t="s">
        <v>150</v>
      </c>
      <c r="E44" s="169" t="s">
        <v>72</v>
      </c>
    </row>
    <row r="45" spans="2:9" x14ac:dyDescent="0.25">
      <c r="B45" s="162">
        <v>4</v>
      </c>
      <c r="C45" s="171" t="s">
        <v>95</v>
      </c>
      <c r="D45" s="111" t="s">
        <v>94</v>
      </c>
      <c r="E45" s="169" t="s">
        <v>90</v>
      </c>
      <c r="F45" s="175"/>
    </row>
    <row r="46" spans="2:9" x14ac:dyDescent="0.25">
      <c r="B46" s="163"/>
      <c r="C46" s="170">
        <v>45017</v>
      </c>
      <c r="D46" s="165" t="s">
        <v>76</v>
      </c>
      <c r="E46" s="169" t="s">
        <v>71</v>
      </c>
    </row>
    <row r="47" spans="2:9" x14ac:dyDescent="0.25">
      <c r="B47" s="162">
        <v>5</v>
      </c>
      <c r="C47" s="171" t="s">
        <v>148</v>
      </c>
      <c r="D47" s="111" t="s">
        <v>96</v>
      </c>
      <c r="E47" s="172" t="s">
        <v>90</v>
      </c>
      <c r="F47" s="175"/>
    </row>
    <row r="48" spans="2:9" x14ac:dyDescent="0.25">
      <c r="B48" s="162">
        <v>6</v>
      </c>
      <c r="C48" s="171" t="s">
        <v>136</v>
      </c>
      <c r="D48" s="111" t="s">
        <v>86</v>
      </c>
      <c r="E48" s="169" t="s">
        <v>71</v>
      </c>
    </row>
    <row r="49" spans="2:6" x14ac:dyDescent="0.25">
      <c r="B49" s="161">
        <v>7</v>
      </c>
      <c r="C49" s="171" t="s">
        <v>135</v>
      </c>
      <c r="D49" s="111" t="s">
        <v>120</v>
      </c>
      <c r="E49" s="169" t="s">
        <v>71</v>
      </c>
    </row>
    <row r="50" spans="2:6" x14ac:dyDescent="0.25">
      <c r="B50" s="161">
        <v>8</v>
      </c>
      <c r="C50" s="171" t="s">
        <v>108</v>
      </c>
      <c r="D50" s="111" t="s">
        <v>89</v>
      </c>
      <c r="E50" s="169" t="s">
        <v>90</v>
      </c>
      <c r="F50" s="175"/>
    </row>
    <row r="51" spans="2:6" x14ac:dyDescent="0.25">
      <c r="B51" s="161">
        <v>9</v>
      </c>
      <c r="C51" s="170">
        <v>45080</v>
      </c>
      <c r="D51" s="165" t="s">
        <v>151</v>
      </c>
      <c r="E51" s="169" t="s">
        <v>72</v>
      </c>
    </row>
    <row r="52" spans="2:6" x14ac:dyDescent="0.25">
      <c r="B52" s="161">
        <v>10</v>
      </c>
      <c r="C52" s="171" t="s">
        <v>134</v>
      </c>
      <c r="D52" s="111" t="s">
        <v>128</v>
      </c>
      <c r="E52" s="169" t="s">
        <v>65</v>
      </c>
    </row>
    <row r="53" spans="2:6" x14ac:dyDescent="0.25">
      <c r="B53" s="161">
        <v>11</v>
      </c>
      <c r="C53" s="171" t="s">
        <v>133</v>
      </c>
      <c r="D53" s="111" t="s">
        <v>121</v>
      </c>
      <c r="E53" s="169" t="s">
        <v>71</v>
      </c>
      <c r="F53" s="176"/>
    </row>
    <row r="54" spans="2:6" x14ac:dyDescent="0.25">
      <c r="B54" s="161">
        <v>12</v>
      </c>
      <c r="C54" s="171" t="s">
        <v>132</v>
      </c>
      <c r="D54" s="111" t="s">
        <v>131</v>
      </c>
      <c r="E54" s="169" t="s">
        <v>65</v>
      </c>
      <c r="F54" s="176"/>
    </row>
    <row r="55" spans="2:6" x14ac:dyDescent="0.25">
      <c r="B55" s="161">
        <v>13</v>
      </c>
      <c r="C55" s="171"/>
      <c r="D55" s="111" t="s">
        <v>149</v>
      </c>
      <c r="E55" s="169" t="s">
        <v>65</v>
      </c>
    </row>
    <row r="56" spans="2:6" x14ac:dyDescent="0.25">
      <c r="B56" s="161">
        <v>14</v>
      </c>
      <c r="C56" s="170">
        <v>45199</v>
      </c>
      <c r="D56" s="165" t="s">
        <v>151</v>
      </c>
      <c r="E56" s="169" t="s">
        <v>72</v>
      </c>
    </row>
    <row r="57" spans="2:6" x14ac:dyDescent="0.25">
      <c r="B57" s="161">
        <v>15</v>
      </c>
      <c r="C57" s="171" t="s">
        <v>105</v>
      </c>
      <c r="D57" s="111" t="s">
        <v>104</v>
      </c>
      <c r="E57" s="169" t="s">
        <v>65</v>
      </c>
      <c r="F57" s="175"/>
    </row>
    <row r="58" spans="2:6" x14ac:dyDescent="0.25">
      <c r="B58" s="161">
        <v>16</v>
      </c>
      <c r="C58" s="171" t="s">
        <v>145</v>
      </c>
      <c r="D58" s="111" t="s">
        <v>106</v>
      </c>
      <c r="E58" s="169" t="s">
        <v>101</v>
      </c>
      <c r="F58" s="175"/>
    </row>
    <row r="59" spans="2:6" x14ac:dyDescent="0.25">
      <c r="B59" s="161">
        <v>17</v>
      </c>
      <c r="C59" s="171" t="s">
        <v>129</v>
      </c>
      <c r="D59" s="111" t="s">
        <v>130</v>
      </c>
      <c r="E59" s="169" t="s">
        <v>101</v>
      </c>
    </row>
    <row r="60" spans="2:6" x14ac:dyDescent="0.25">
      <c r="B60" s="161">
        <v>18</v>
      </c>
      <c r="C60" s="170">
        <v>45241</v>
      </c>
      <c r="D60" s="165" t="s">
        <v>151</v>
      </c>
      <c r="E60" s="169" t="s">
        <v>72</v>
      </c>
    </row>
    <row r="61" spans="2:6" x14ac:dyDescent="0.25">
      <c r="B61" s="161">
        <v>19</v>
      </c>
      <c r="C61" s="171" t="s">
        <v>119</v>
      </c>
      <c r="D61" s="111" t="s">
        <v>116</v>
      </c>
      <c r="E61" s="169" t="s">
        <v>90</v>
      </c>
    </row>
    <row r="62" spans="2:6" ht="13.8" thickBot="1" x14ac:dyDescent="0.3">
      <c r="B62" s="164">
        <v>20</v>
      </c>
      <c r="C62" s="173" t="s">
        <v>118</v>
      </c>
      <c r="D62" s="126" t="s">
        <v>146</v>
      </c>
      <c r="E62" s="174" t="s">
        <v>101</v>
      </c>
    </row>
    <row r="63" spans="2:6" x14ac:dyDescent="0.25">
      <c r="B63" s="117"/>
      <c r="C63" s="117"/>
      <c r="D63" s="117"/>
      <c r="E63" s="117"/>
    </row>
    <row r="64" spans="2:6" ht="13.2" customHeight="1" x14ac:dyDescent="0.25">
      <c r="B64" s="117"/>
      <c r="C64" s="117"/>
      <c r="D64" s="117"/>
      <c r="E64" s="117"/>
    </row>
    <row r="65" spans="2:5" x14ac:dyDescent="0.25">
      <c r="B65" s="117"/>
      <c r="C65" s="117"/>
      <c r="D65" s="117"/>
      <c r="E65" s="117"/>
    </row>
    <row r="66" spans="2:5" x14ac:dyDescent="0.25">
      <c r="B66" s="117"/>
      <c r="C66" s="117"/>
      <c r="D66" s="117"/>
      <c r="E66" s="117"/>
    </row>
    <row r="67" spans="2:5" x14ac:dyDescent="0.25">
      <c r="B67" s="117"/>
      <c r="C67" s="117"/>
      <c r="D67" s="117"/>
      <c r="E67" s="117"/>
    </row>
    <row r="68" spans="2:5" x14ac:dyDescent="0.25">
      <c r="B68" s="117"/>
      <c r="C68" s="117"/>
      <c r="D68" s="117"/>
      <c r="E68" s="117"/>
    </row>
    <row r="69" spans="2:5" x14ac:dyDescent="0.25">
      <c r="B69" s="117"/>
      <c r="C69" s="117"/>
      <c r="D69" s="117"/>
      <c r="E69" s="117"/>
    </row>
    <row r="70" spans="2:5" x14ac:dyDescent="0.25">
      <c r="B70" s="117"/>
      <c r="C70" s="117"/>
      <c r="D70" s="117"/>
      <c r="E70" s="117"/>
    </row>
    <row r="71" spans="2:5" x14ac:dyDescent="0.25">
      <c r="B71" s="117"/>
      <c r="C71" s="117"/>
      <c r="D71" s="117"/>
      <c r="E71" s="117"/>
    </row>
    <row r="72" spans="2:5" x14ac:dyDescent="0.25">
      <c r="B72" s="117"/>
      <c r="C72" s="117"/>
      <c r="D72" s="117"/>
      <c r="E72" s="117"/>
    </row>
    <row r="73" spans="2:5" x14ac:dyDescent="0.25">
      <c r="B73" s="117"/>
      <c r="C73" s="117"/>
      <c r="D73" s="117"/>
      <c r="E73" s="117"/>
    </row>
  </sheetData>
  <conditionalFormatting sqref="C3:D3 B12:D12 B15:D20 C44:C57">
    <cfRule type="expression" dxfId="519" priority="641">
      <formula>$L3=$N$11</formula>
    </cfRule>
    <cfRule type="expression" dxfId="518" priority="642">
      <formula>$L3=$N$12</formula>
    </cfRule>
    <cfRule type="expression" dxfId="517" priority="643">
      <formula>$L3=$N$13</formula>
    </cfRule>
    <cfRule type="expression" dxfId="516" priority="644">
      <formula>$L3=$N$15</formula>
    </cfRule>
    <cfRule type="expression" dxfId="515" priority="645">
      <formula>$L3=$N$16</formula>
    </cfRule>
    <cfRule type="expression" dxfId="514" priority="646">
      <formula>$L3=$N$17</formula>
    </cfRule>
    <cfRule type="expression" dxfId="513" priority="647">
      <formula>$L3=$N$18</formula>
    </cfRule>
    <cfRule type="expression" dxfId="512" priority="648">
      <formula>$L3=$N$19</formula>
    </cfRule>
  </conditionalFormatting>
  <conditionalFormatting sqref="B3 C52:C54 C57 C44:C49">
    <cfRule type="expression" dxfId="511" priority="649">
      <formula>$L4=$N$11</formula>
    </cfRule>
    <cfRule type="expression" dxfId="510" priority="650">
      <formula>$L4=$N$12</formula>
    </cfRule>
    <cfRule type="expression" dxfId="509" priority="651">
      <formula>$L4=$N$13</formula>
    </cfRule>
    <cfRule type="expression" dxfId="508" priority="652">
      <formula>$L4=$N$15</formula>
    </cfRule>
    <cfRule type="expression" dxfId="507" priority="653">
      <formula>$L4=$N$16</formula>
    </cfRule>
    <cfRule type="expression" dxfId="506" priority="654">
      <formula>$L4=$N$17</formula>
    </cfRule>
    <cfRule type="expression" dxfId="505" priority="655">
      <formula>$L4=$N$18</formula>
    </cfRule>
    <cfRule type="expression" dxfId="504" priority="656">
      <formula>$L4=$N$19</formula>
    </cfRule>
  </conditionalFormatting>
  <conditionalFormatting sqref="B4:D6">
    <cfRule type="expression" dxfId="503" priority="617">
      <formula>$L4=$N$11</formula>
    </cfRule>
    <cfRule type="expression" dxfId="502" priority="618">
      <formula>$L4=$N$12</formula>
    </cfRule>
    <cfRule type="expression" dxfId="501" priority="619">
      <formula>$L4=$N$13</formula>
    </cfRule>
    <cfRule type="expression" dxfId="500" priority="620">
      <formula>$L4=$N$15</formula>
    </cfRule>
    <cfRule type="expression" dxfId="499" priority="621">
      <formula>$L4=$N$16</formula>
    </cfRule>
    <cfRule type="expression" dxfId="498" priority="622">
      <formula>$L4=$N$17</formula>
    </cfRule>
    <cfRule type="expression" dxfId="497" priority="623">
      <formula>$L4=$N$18</formula>
    </cfRule>
    <cfRule type="expression" dxfId="496" priority="624">
      <formula>$L4=$N$19</formula>
    </cfRule>
  </conditionalFormatting>
  <conditionalFormatting sqref="B4">
    <cfRule type="expression" dxfId="495" priority="625">
      <formula>$L5=$N$11</formula>
    </cfRule>
    <cfRule type="expression" dxfId="494" priority="626">
      <formula>$L5=$N$12</formula>
    </cfRule>
    <cfRule type="expression" dxfId="493" priority="627">
      <formula>$L5=$N$13</formula>
    </cfRule>
    <cfRule type="expression" dxfId="492" priority="628">
      <formula>$L5=$N$15</formula>
    </cfRule>
    <cfRule type="expression" dxfId="491" priority="629">
      <formula>$L5=$N$16</formula>
    </cfRule>
    <cfRule type="expression" dxfId="490" priority="630">
      <formula>$L5=$N$17</formula>
    </cfRule>
    <cfRule type="expression" dxfId="489" priority="631">
      <formula>$L5=$N$18</formula>
    </cfRule>
    <cfRule type="expression" dxfId="488" priority="632">
      <formula>$L5=$N$19</formula>
    </cfRule>
  </conditionalFormatting>
  <conditionalFormatting sqref="B5:D5">
    <cfRule type="expression" dxfId="487" priority="609">
      <formula>$L5=$N$11</formula>
    </cfRule>
    <cfRule type="expression" dxfId="486" priority="610">
      <formula>$L5=$N$12</formula>
    </cfRule>
    <cfRule type="expression" dxfId="485" priority="611">
      <formula>$L5=$N$13</formula>
    </cfRule>
    <cfRule type="expression" dxfId="484" priority="612">
      <formula>$L5=$N$15</formula>
    </cfRule>
    <cfRule type="expression" dxfId="483" priority="613">
      <formula>$L5=$N$16</formula>
    </cfRule>
    <cfRule type="expression" dxfId="482" priority="614">
      <formula>$L5=$N$17</formula>
    </cfRule>
    <cfRule type="expression" dxfId="481" priority="615">
      <formula>$L5=$N$18</formula>
    </cfRule>
    <cfRule type="expression" dxfId="480" priority="616">
      <formula>$L5=$N$19</formula>
    </cfRule>
  </conditionalFormatting>
  <conditionalFormatting sqref="B6:D6">
    <cfRule type="expression" dxfId="479" priority="601">
      <formula>$L6=$N$11</formula>
    </cfRule>
    <cfRule type="expression" dxfId="478" priority="602">
      <formula>$L6=$N$12</formula>
    </cfRule>
    <cfRule type="expression" dxfId="477" priority="603">
      <formula>$L6=$N$13</formula>
    </cfRule>
    <cfRule type="expression" dxfId="476" priority="604">
      <formula>$L6=$N$15</formula>
    </cfRule>
    <cfRule type="expression" dxfId="475" priority="605">
      <formula>$L6=$N$16</formula>
    </cfRule>
    <cfRule type="expression" dxfId="474" priority="606">
      <formula>$L6=$N$17</formula>
    </cfRule>
    <cfRule type="expression" dxfId="473" priority="607">
      <formula>$L6=$N$18</formula>
    </cfRule>
    <cfRule type="expression" dxfId="472" priority="608">
      <formula>$L6=$N$19</formula>
    </cfRule>
  </conditionalFormatting>
  <conditionalFormatting sqref="B7:D9">
    <cfRule type="expression" dxfId="471" priority="561">
      <formula>$L7=$N$11</formula>
    </cfRule>
    <cfRule type="expression" dxfId="470" priority="562">
      <formula>$L7=$N$12</formula>
    </cfRule>
    <cfRule type="expression" dxfId="469" priority="563">
      <formula>$L7=$N$13</formula>
    </cfRule>
    <cfRule type="expression" dxfId="468" priority="564">
      <formula>$L7=$N$15</formula>
    </cfRule>
    <cfRule type="expression" dxfId="467" priority="565">
      <formula>$L7=$N$16</formula>
    </cfRule>
    <cfRule type="expression" dxfId="466" priority="566">
      <formula>$L7=$N$17</formula>
    </cfRule>
    <cfRule type="expression" dxfId="465" priority="567">
      <formula>$L7=$N$18</formula>
    </cfRule>
    <cfRule type="expression" dxfId="464" priority="568">
      <formula>$L7=$N$19</formula>
    </cfRule>
  </conditionalFormatting>
  <conditionalFormatting sqref="B7:D9">
    <cfRule type="expression" dxfId="463" priority="553">
      <formula>$L7=$N$11</formula>
    </cfRule>
    <cfRule type="expression" dxfId="462" priority="554">
      <formula>$L7=$N$12</formula>
    </cfRule>
    <cfRule type="expression" dxfId="461" priority="555">
      <formula>$L7=$N$13</formula>
    </cfRule>
    <cfRule type="expression" dxfId="460" priority="556">
      <formula>$L7=$N$15</formula>
    </cfRule>
    <cfRule type="expression" dxfId="459" priority="557">
      <formula>$L7=$N$16</formula>
    </cfRule>
    <cfRule type="expression" dxfId="458" priority="558">
      <formula>$L7=$N$17</formula>
    </cfRule>
    <cfRule type="expression" dxfId="457" priority="559">
      <formula>$L7=$N$18</formula>
    </cfRule>
    <cfRule type="expression" dxfId="456" priority="560">
      <formula>$L7=$N$19</formula>
    </cfRule>
  </conditionalFormatting>
  <conditionalFormatting sqref="B10:D12">
    <cfRule type="expression" dxfId="455" priority="529">
      <formula>$L10=$N$11</formula>
    </cfRule>
    <cfRule type="expression" dxfId="454" priority="530">
      <formula>$L10=$N$12</formula>
    </cfRule>
    <cfRule type="expression" dxfId="453" priority="531">
      <formula>$L10=$N$13</formula>
    </cfRule>
    <cfRule type="expression" dxfId="452" priority="532">
      <formula>$L10=$N$15</formula>
    </cfRule>
    <cfRule type="expression" dxfId="451" priority="533">
      <formula>$L10=$N$16</formula>
    </cfRule>
    <cfRule type="expression" dxfId="450" priority="534">
      <formula>$L10=$N$17</formula>
    </cfRule>
    <cfRule type="expression" dxfId="449" priority="535">
      <formula>$L10=$N$18</formula>
    </cfRule>
    <cfRule type="expression" dxfId="448" priority="536">
      <formula>$L10=$N$19</formula>
    </cfRule>
  </conditionalFormatting>
  <conditionalFormatting sqref="B10:D10">
    <cfRule type="expression" dxfId="447" priority="521">
      <formula>$L10=$N$11</formula>
    </cfRule>
    <cfRule type="expression" dxfId="446" priority="522">
      <formula>$L10=$N$12</formula>
    </cfRule>
    <cfRule type="expression" dxfId="445" priority="523">
      <formula>$L10=$N$13</formula>
    </cfRule>
    <cfRule type="expression" dxfId="444" priority="524">
      <formula>$L10=$N$15</formula>
    </cfRule>
    <cfRule type="expression" dxfId="443" priority="525">
      <formula>$L10=$N$16</formula>
    </cfRule>
    <cfRule type="expression" dxfId="442" priority="526">
      <formula>$L10=$N$17</formula>
    </cfRule>
    <cfRule type="expression" dxfId="441" priority="527">
      <formula>$L10=$N$18</formula>
    </cfRule>
    <cfRule type="expression" dxfId="440" priority="528">
      <formula>$L10=$N$19</formula>
    </cfRule>
  </conditionalFormatting>
  <conditionalFormatting sqref="B11:D11">
    <cfRule type="expression" dxfId="439" priority="513">
      <formula>$L11=$N$11</formula>
    </cfRule>
    <cfRule type="expression" dxfId="438" priority="514">
      <formula>$L11=$N$12</formula>
    </cfRule>
    <cfRule type="expression" dxfId="437" priority="515">
      <formula>$L11=$N$13</formula>
    </cfRule>
    <cfRule type="expression" dxfId="436" priority="516">
      <formula>$L11=$N$15</formula>
    </cfRule>
    <cfRule type="expression" dxfId="435" priority="517">
      <formula>$L11=$N$16</formula>
    </cfRule>
    <cfRule type="expression" dxfId="434" priority="518">
      <formula>$L11=$N$17</formula>
    </cfRule>
    <cfRule type="expression" dxfId="433" priority="519">
      <formula>$L11=$N$18</formula>
    </cfRule>
    <cfRule type="expression" dxfId="432" priority="520">
      <formula>$L11=$N$19</formula>
    </cfRule>
  </conditionalFormatting>
  <conditionalFormatting sqref="B18">
    <cfRule type="expression" dxfId="431" priority="505">
      <formula>$L18=$N$11</formula>
    </cfRule>
    <cfRule type="expression" dxfId="430" priority="506">
      <formula>$L18=$N$12</formula>
    </cfRule>
    <cfRule type="expression" dxfId="429" priority="507">
      <formula>$L18=$N$13</formula>
    </cfRule>
    <cfRule type="expression" dxfId="428" priority="508">
      <formula>$L18=$N$15</formula>
    </cfRule>
    <cfRule type="expression" dxfId="427" priority="509">
      <formula>$L18=$N$16</formula>
    </cfRule>
    <cfRule type="expression" dxfId="426" priority="510">
      <formula>$L18=$N$17</formula>
    </cfRule>
    <cfRule type="expression" dxfId="425" priority="511">
      <formula>$L18=$N$18</formula>
    </cfRule>
    <cfRule type="expression" dxfId="424" priority="512">
      <formula>$L18=$N$19</formula>
    </cfRule>
  </conditionalFormatting>
  <conditionalFormatting sqref="B23:B24">
    <cfRule type="expression" dxfId="423" priority="497">
      <formula>$L23=$N$11</formula>
    </cfRule>
    <cfRule type="expression" dxfId="422" priority="498">
      <formula>$L23=$N$12</formula>
    </cfRule>
    <cfRule type="expression" dxfId="421" priority="499">
      <formula>$L23=$N$13</formula>
    </cfRule>
    <cfRule type="expression" dxfId="420" priority="500">
      <formula>$L23=$N$14</formula>
    </cfRule>
    <cfRule type="expression" dxfId="419" priority="501">
      <formula>$L23=$N$15</formula>
    </cfRule>
    <cfRule type="expression" dxfId="418" priority="502">
      <formula>$L23=$N$16</formula>
    </cfRule>
    <cfRule type="expression" dxfId="417" priority="503">
      <formula>$L23=$N$17</formula>
    </cfRule>
    <cfRule type="expression" dxfId="416" priority="504">
      <formula>$L23=$N$18</formula>
    </cfRule>
  </conditionalFormatting>
  <conditionalFormatting sqref="B25">
    <cfRule type="expression" dxfId="415" priority="489">
      <formula>$L25=$N$11</formula>
    </cfRule>
    <cfRule type="expression" dxfId="414" priority="490">
      <formula>$L25=$N$12</formula>
    </cfRule>
    <cfRule type="expression" dxfId="413" priority="491">
      <formula>$L25=$N$13</formula>
    </cfRule>
    <cfRule type="expression" dxfId="412" priority="492">
      <formula>$L25=$N$14</formula>
    </cfRule>
    <cfRule type="expression" dxfId="411" priority="493">
      <formula>$L25=$N$15</formula>
    </cfRule>
    <cfRule type="expression" dxfId="410" priority="494">
      <formula>$L25=$N$16</formula>
    </cfRule>
    <cfRule type="expression" dxfId="409" priority="495">
      <formula>$L25=$N$17</formula>
    </cfRule>
    <cfRule type="expression" dxfId="408" priority="496">
      <formula>$L25=$N$18</formula>
    </cfRule>
  </conditionalFormatting>
  <conditionalFormatting sqref="B26">
    <cfRule type="expression" dxfId="407" priority="481">
      <formula>$L26=$N$11</formula>
    </cfRule>
    <cfRule type="expression" dxfId="406" priority="482">
      <formula>$L26=$N$12</formula>
    </cfRule>
    <cfRule type="expression" dxfId="405" priority="483">
      <formula>$L26=$N$13</formula>
    </cfRule>
    <cfRule type="expression" dxfId="404" priority="484">
      <formula>$L26=$N$14</formula>
    </cfRule>
    <cfRule type="expression" dxfId="403" priority="485">
      <formula>$L26=$N$15</formula>
    </cfRule>
    <cfRule type="expression" dxfId="402" priority="486">
      <formula>$L26=$N$16</formula>
    </cfRule>
    <cfRule type="expression" dxfId="401" priority="487">
      <formula>$L26=$N$17</formula>
    </cfRule>
    <cfRule type="expression" dxfId="400" priority="488">
      <formula>$L26=$N$18</formula>
    </cfRule>
  </conditionalFormatting>
  <conditionalFormatting sqref="B27">
    <cfRule type="expression" dxfId="399" priority="473">
      <formula>$L27=$N$11</formula>
    </cfRule>
    <cfRule type="expression" dxfId="398" priority="474">
      <formula>$L27=$N$12</formula>
    </cfRule>
    <cfRule type="expression" dxfId="397" priority="475">
      <formula>$L27=$N$13</formula>
    </cfRule>
    <cfRule type="expression" dxfId="396" priority="476">
      <formula>$L27=$N$14</formula>
    </cfRule>
    <cfRule type="expression" dxfId="395" priority="477">
      <formula>$L27=$N$15</formula>
    </cfRule>
    <cfRule type="expression" dxfId="394" priority="478">
      <formula>$L27=$N$16</formula>
    </cfRule>
    <cfRule type="expression" dxfId="393" priority="479">
      <formula>$L27=$N$17</formula>
    </cfRule>
    <cfRule type="expression" dxfId="392" priority="480">
      <formula>$L27=$N$18</formula>
    </cfRule>
  </conditionalFormatting>
  <conditionalFormatting sqref="C30">
    <cfRule type="expression" dxfId="391" priority="465">
      <formula>$L30=$N$11</formula>
    </cfRule>
    <cfRule type="expression" dxfId="390" priority="466">
      <formula>$L30=$N$12</formula>
    </cfRule>
    <cfRule type="expression" dxfId="389" priority="467">
      <formula>$L30=$N$13</formula>
    </cfRule>
    <cfRule type="expression" dxfId="388" priority="468">
      <formula>$L30=$N$14</formula>
    </cfRule>
    <cfRule type="expression" dxfId="387" priority="469">
      <formula>$L30=$N$15</formula>
    </cfRule>
    <cfRule type="expression" dxfId="386" priority="470">
      <formula>$L30=$N$16</formula>
    </cfRule>
    <cfRule type="expression" dxfId="385" priority="471">
      <formula>$L30=$N$17</formula>
    </cfRule>
    <cfRule type="expression" dxfId="384" priority="472">
      <formula>$L30=$N$18</formula>
    </cfRule>
  </conditionalFormatting>
  <conditionalFormatting sqref="D52">
    <cfRule type="expression" dxfId="383" priority="361">
      <formula>$L52=$N$11</formula>
    </cfRule>
    <cfRule type="expression" dxfId="382" priority="362">
      <formula>$L52=$N$12</formula>
    </cfRule>
    <cfRule type="expression" dxfId="381" priority="363">
      <formula>$L52=$N$13</formula>
    </cfRule>
    <cfRule type="expression" dxfId="380" priority="364">
      <formula>$L52=$N$15</formula>
    </cfRule>
    <cfRule type="expression" dxfId="379" priority="365">
      <formula>$L52=$N$16</formula>
    </cfRule>
    <cfRule type="expression" dxfId="378" priority="366">
      <formula>$L52=$N$17</formula>
    </cfRule>
    <cfRule type="expression" dxfId="377" priority="367">
      <formula>$L52=$N$18</formula>
    </cfRule>
    <cfRule type="expression" dxfId="376" priority="368">
      <formula>$L52=$N$19</formula>
    </cfRule>
  </conditionalFormatting>
  <conditionalFormatting sqref="D62:E62">
    <cfRule type="expression" dxfId="375" priority="449">
      <formula>$L62=$N$11</formula>
    </cfRule>
    <cfRule type="expression" dxfId="374" priority="450">
      <formula>$L62=$N$12</formula>
    </cfRule>
    <cfRule type="expression" dxfId="373" priority="451">
      <formula>$L62=$N$13</formula>
    </cfRule>
    <cfRule type="expression" dxfId="372" priority="452">
      <formula>$L62=$N$15</formula>
    </cfRule>
    <cfRule type="expression" dxfId="371" priority="453">
      <formula>$L62=$N$16</formula>
    </cfRule>
    <cfRule type="expression" dxfId="370" priority="454">
      <formula>$L62=$N$17</formula>
    </cfRule>
    <cfRule type="expression" dxfId="369" priority="455">
      <formula>$L62=$N$18</formula>
    </cfRule>
    <cfRule type="expression" dxfId="368" priority="456">
      <formula>$L62=$N$19</formula>
    </cfRule>
  </conditionalFormatting>
  <conditionalFormatting sqref="D45:E45 D47:E47 E46">
    <cfRule type="expression" dxfId="367" priority="433">
      <formula>$L45=$N$11</formula>
    </cfRule>
    <cfRule type="expression" dxfId="366" priority="434">
      <formula>$L45=$N$12</formula>
    </cfRule>
    <cfRule type="expression" dxfId="365" priority="435">
      <formula>$L45=$N$13</formula>
    </cfRule>
    <cfRule type="expression" dxfId="364" priority="436">
      <formula>$L45=$N$15</formula>
    </cfRule>
    <cfRule type="expression" dxfId="363" priority="437">
      <formula>$L45=$N$16</formula>
    </cfRule>
    <cfRule type="expression" dxfId="362" priority="438">
      <formula>$L45=$N$17</formula>
    </cfRule>
    <cfRule type="expression" dxfId="361" priority="439">
      <formula>$L45=$N$18</formula>
    </cfRule>
    <cfRule type="expression" dxfId="360" priority="440">
      <formula>$L45=$N$19</formula>
    </cfRule>
  </conditionalFormatting>
  <conditionalFormatting sqref="D45:E45 E46">
    <cfRule type="expression" dxfId="359" priority="425">
      <formula>$L45=$N$11</formula>
    </cfRule>
    <cfRule type="expression" dxfId="358" priority="426">
      <formula>$L45=$N$12</formula>
    </cfRule>
    <cfRule type="expression" dxfId="357" priority="427">
      <formula>$L45=$N$13</formula>
    </cfRule>
    <cfRule type="expression" dxfId="356" priority="428">
      <formula>$L45=$N$15</formula>
    </cfRule>
    <cfRule type="expression" dxfId="355" priority="429">
      <formula>$L45=$N$16</formula>
    </cfRule>
    <cfRule type="expression" dxfId="354" priority="430">
      <formula>$L45=$N$17</formula>
    </cfRule>
    <cfRule type="expression" dxfId="353" priority="431">
      <formula>$L45=$N$18</formula>
    </cfRule>
    <cfRule type="expression" dxfId="352" priority="432">
      <formula>$L45=$N$19</formula>
    </cfRule>
  </conditionalFormatting>
  <conditionalFormatting sqref="D47:E47">
    <cfRule type="expression" dxfId="351" priority="417">
      <formula>$L47=$N$11</formula>
    </cfRule>
    <cfRule type="expression" dxfId="350" priority="418">
      <formula>$L47=$N$12</formula>
    </cfRule>
    <cfRule type="expression" dxfId="349" priority="419">
      <formula>$L47=$N$13</formula>
    </cfRule>
    <cfRule type="expression" dxfId="348" priority="420">
      <formula>$L47=$N$15</formula>
    </cfRule>
    <cfRule type="expression" dxfId="347" priority="421">
      <formula>$L47=$N$16</formula>
    </cfRule>
    <cfRule type="expression" dxfId="346" priority="422">
      <formula>$L47=$N$17</formula>
    </cfRule>
    <cfRule type="expression" dxfId="345" priority="423">
      <formula>$L47=$N$18</formula>
    </cfRule>
    <cfRule type="expression" dxfId="344" priority="424">
      <formula>$L47=$N$19</formula>
    </cfRule>
  </conditionalFormatting>
  <conditionalFormatting sqref="D50:E50 D57">
    <cfRule type="expression" dxfId="343" priority="409">
      <formula>$L50=$N$11</formula>
    </cfRule>
    <cfRule type="expression" dxfId="342" priority="410">
      <formula>$L50=$N$12</formula>
    </cfRule>
    <cfRule type="expression" dxfId="341" priority="411">
      <formula>$L50=$N$13</formula>
    </cfRule>
    <cfRule type="expression" dxfId="340" priority="412">
      <formula>$L50=$N$15</formula>
    </cfRule>
    <cfRule type="expression" dxfId="339" priority="413">
      <formula>$L50=$N$16</formula>
    </cfRule>
    <cfRule type="expression" dxfId="338" priority="414">
      <formula>$L50=$N$17</formula>
    </cfRule>
    <cfRule type="expression" dxfId="337" priority="415">
      <formula>$L50=$N$18</formula>
    </cfRule>
    <cfRule type="expression" dxfId="336" priority="416">
      <formula>$L50=$N$19</formula>
    </cfRule>
  </conditionalFormatting>
  <conditionalFormatting sqref="D50:E50 D57">
    <cfRule type="expression" dxfId="335" priority="401">
      <formula>$L50=$N$11</formula>
    </cfRule>
    <cfRule type="expression" dxfId="334" priority="402">
      <formula>$L50=$N$12</formula>
    </cfRule>
    <cfRule type="expression" dxfId="333" priority="403">
      <formula>$L50=$N$13</formula>
    </cfRule>
    <cfRule type="expression" dxfId="332" priority="404">
      <formula>$L50=$N$15</formula>
    </cfRule>
    <cfRule type="expression" dxfId="331" priority="405">
      <formula>$L50=$N$16</formula>
    </cfRule>
    <cfRule type="expression" dxfId="330" priority="406">
      <formula>$L50=$N$17</formula>
    </cfRule>
    <cfRule type="expression" dxfId="329" priority="407">
      <formula>$L50=$N$18</formula>
    </cfRule>
    <cfRule type="expression" dxfId="328" priority="408">
      <formula>$L50=$N$19</formula>
    </cfRule>
  </conditionalFormatting>
  <conditionalFormatting sqref="D58:E58 E59:E60 D61:E62">
    <cfRule type="expression" dxfId="327" priority="393">
      <formula>$L58=$N$11</formula>
    </cfRule>
    <cfRule type="expression" dxfId="326" priority="394">
      <formula>$L58=$N$12</formula>
    </cfRule>
    <cfRule type="expression" dxfId="325" priority="395">
      <formula>$L58=$N$13</formula>
    </cfRule>
    <cfRule type="expression" dxfId="324" priority="396">
      <formula>$L58=$N$15</formula>
    </cfRule>
    <cfRule type="expression" dxfId="323" priority="397">
      <formula>$L58=$N$16</formula>
    </cfRule>
    <cfRule type="expression" dxfId="322" priority="398">
      <formula>$L58=$N$17</formula>
    </cfRule>
    <cfRule type="expression" dxfId="321" priority="399">
      <formula>$L58=$N$18</formula>
    </cfRule>
    <cfRule type="expression" dxfId="320" priority="400">
      <formula>$L58=$N$19</formula>
    </cfRule>
  </conditionalFormatting>
  <conditionalFormatting sqref="D58:E58 E59:E60">
    <cfRule type="expression" dxfId="319" priority="385">
      <formula>$L58=$N$11</formula>
    </cfRule>
    <cfRule type="expression" dxfId="318" priority="386">
      <formula>$L58=$N$12</formula>
    </cfRule>
    <cfRule type="expression" dxfId="317" priority="387">
      <formula>$L58=$N$13</formula>
    </cfRule>
    <cfRule type="expression" dxfId="316" priority="388">
      <formula>$L58=$N$15</formula>
    </cfRule>
    <cfRule type="expression" dxfId="315" priority="389">
      <formula>$L58=$N$16</formula>
    </cfRule>
    <cfRule type="expression" dxfId="314" priority="390">
      <formula>$L58=$N$17</formula>
    </cfRule>
    <cfRule type="expression" dxfId="313" priority="391">
      <formula>$L58=$N$18</formula>
    </cfRule>
    <cfRule type="expression" dxfId="312" priority="392">
      <formula>$L58=$N$19</formula>
    </cfRule>
  </conditionalFormatting>
  <conditionalFormatting sqref="D61:E61">
    <cfRule type="expression" dxfId="311" priority="377">
      <formula>$L61=$N$11</formula>
    </cfRule>
    <cfRule type="expression" dxfId="310" priority="378">
      <formula>$L61=$N$12</formula>
    </cfRule>
    <cfRule type="expression" dxfId="309" priority="379">
      <formula>$L61=$N$13</formula>
    </cfRule>
    <cfRule type="expression" dxfId="308" priority="380">
      <formula>$L61=$N$15</formula>
    </cfRule>
    <cfRule type="expression" dxfId="307" priority="381">
      <formula>$L61=$N$16</formula>
    </cfRule>
    <cfRule type="expression" dxfId="306" priority="382">
      <formula>$L61=$N$17</formula>
    </cfRule>
    <cfRule type="expression" dxfId="305" priority="383">
      <formula>$L61=$N$18</formula>
    </cfRule>
    <cfRule type="expression" dxfId="304" priority="384">
      <formula>$L61=$N$19</formula>
    </cfRule>
  </conditionalFormatting>
  <conditionalFormatting sqref="D48">
    <cfRule type="expression" dxfId="303" priority="999">
      <formula>$L67=$N$11</formula>
    </cfRule>
    <cfRule type="expression" dxfId="302" priority="1000">
      <formula>$L67=$N$12</formula>
    </cfRule>
    <cfRule type="expression" dxfId="301" priority="1001">
      <formula>$L67=$N$13</formula>
    </cfRule>
    <cfRule type="expression" dxfId="300" priority="1002">
      <formula>$L67=$N$15</formula>
    </cfRule>
    <cfRule type="expression" dxfId="299" priority="1003">
      <formula>$L67=$N$16</formula>
    </cfRule>
    <cfRule type="expression" dxfId="298" priority="1004">
      <formula>$L67=$N$17</formula>
    </cfRule>
    <cfRule type="expression" dxfId="297" priority="1005">
      <formula>$L67=$N$18</formula>
    </cfRule>
    <cfRule type="expression" dxfId="296" priority="1006">
      <formula>$L67=$N$19</formula>
    </cfRule>
  </conditionalFormatting>
  <conditionalFormatting sqref="D49">
    <cfRule type="expression" dxfId="295" priority="1015">
      <formula>$L70=$N$11</formula>
    </cfRule>
    <cfRule type="expression" dxfId="294" priority="1016">
      <formula>$L70=$N$12</formula>
    </cfRule>
    <cfRule type="expression" dxfId="293" priority="1017">
      <formula>$L70=$N$13</formula>
    </cfRule>
    <cfRule type="expression" dxfId="292" priority="1018">
      <formula>$L70=$N$15</formula>
    </cfRule>
    <cfRule type="expression" dxfId="291" priority="1019">
      <formula>$L70=$N$16</formula>
    </cfRule>
    <cfRule type="expression" dxfId="290" priority="1020">
      <formula>$L70=$N$17</formula>
    </cfRule>
    <cfRule type="expression" dxfId="289" priority="1021">
      <formula>$L70=$N$18</formula>
    </cfRule>
    <cfRule type="expression" dxfId="288" priority="1022">
      <formula>$L70=$N$19</formula>
    </cfRule>
  </conditionalFormatting>
  <conditionalFormatting sqref="D53">
    <cfRule type="expression" dxfId="287" priority="345">
      <formula>$L53=$N$11</formula>
    </cfRule>
    <cfRule type="expression" dxfId="286" priority="346">
      <formula>$L53=$N$12</formula>
    </cfRule>
    <cfRule type="expression" dxfId="285" priority="347">
      <formula>$L53=$N$13</formula>
    </cfRule>
    <cfRule type="expression" dxfId="284" priority="348">
      <formula>$L53=$N$15</formula>
    </cfRule>
    <cfRule type="expression" dxfId="283" priority="349">
      <formula>$L53=$N$16</formula>
    </cfRule>
    <cfRule type="expression" dxfId="282" priority="350">
      <formula>$L53=$N$17</formula>
    </cfRule>
    <cfRule type="expression" dxfId="281" priority="351">
      <formula>$L53=$N$18</formula>
    </cfRule>
    <cfRule type="expression" dxfId="280" priority="352">
      <formula>$L53=$N$19</formula>
    </cfRule>
  </conditionalFormatting>
  <conditionalFormatting sqref="D54:D55">
    <cfRule type="expression" dxfId="279" priority="337">
      <formula>$L54=$N$11</formula>
    </cfRule>
    <cfRule type="expression" dxfId="278" priority="338">
      <formula>$L54=$N$12</formula>
    </cfRule>
    <cfRule type="expression" dxfId="277" priority="339">
      <formula>$L54=$N$13</formula>
    </cfRule>
    <cfRule type="expression" dxfId="276" priority="340">
      <formula>$L54=$N$15</formula>
    </cfRule>
    <cfRule type="expression" dxfId="275" priority="341">
      <formula>$L54=$N$16</formula>
    </cfRule>
    <cfRule type="expression" dxfId="274" priority="342">
      <formula>$L54=$N$17</formula>
    </cfRule>
    <cfRule type="expression" dxfId="273" priority="343">
      <formula>$L54=$N$18</formula>
    </cfRule>
    <cfRule type="expression" dxfId="272" priority="344">
      <formula>$L54=$N$19</formula>
    </cfRule>
  </conditionalFormatting>
  <conditionalFormatting sqref="C42:E42">
    <cfRule type="expression" dxfId="271" priority="305">
      <formula>$L43=$N$11</formula>
    </cfRule>
    <cfRule type="expression" dxfId="270" priority="306">
      <formula>$L43=$N$12</formula>
    </cfRule>
    <cfRule type="expression" dxfId="269" priority="307">
      <formula>$L43=$N$13</formula>
    </cfRule>
    <cfRule type="expression" dxfId="268" priority="308">
      <formula>$L43=$N$15</formula>
    </cfRule>
    <cfRule type="expression" dxfId="267" priority="309">
      <formula>$L43=$N$16</formula>
    </cfRule>
    <cfRule type="expression" dxfId="266" priority="310">
      <formula>$L43=$N$17</formula>
    </cfRule>
    <cfRule type="expression" dxfId="265" priority="311">
      <formula>$L43=$N$18</formula>
    </cfRule>
    <cfRule type="expression" dxfId="264" priority="312">
      <formula>$L43=$N$19</formula>
    </cfRule>
  </conditionalFormatting>
  <conditionalFormatting sqref="C50:C51 C55:C56">
    <cfRule type="expression" dxfId="263" priority="289">
      <formula>$L52=$N$11</formula>
    </cfRule>
    <cfRule type="expression" dxfId="262" priority="290">
      <formula>$L52=$N$12</formula>
    </cfRule>
    <cfRule type="expression" dxfId="261" priority="291">
      <formula>$L52=$N$13</formula>
    </cfRule>
    <cfRule type="expression" dxfId="260" priority="292">
      <formula>$L52=$N$15</formula>
    </cfRule>
    <cfRule type="expression" dxfId="259" priority="293">
      <formula>$L52=$N$16</formula>
    </cfRule>
    <cfRule type="expression" dxfId="258" priority="294">
      <formula>$L52=$N$17</formula>
    </cfRule>
    <cfRule type="expression" dxfId="257" priority="295">
      <formula>$L52=$N$18</formula>
    </cfRule>
    <cfRule type="expression" dxfId="256" priority="296">
      <formula>$L52=$N$19</formula>
    </cfRule>
  </conditionalFormatting>
  <conditionalFormatting sqref="C43:E43">
    <cfRule type="expression" dxfId="255" priority="1023">
      <formula>$L42=$N$11</formula>
    </cfRule>
    <cfRule type="expression" dxfId="254" priority="1023">
      <formula>$L42=$N$12</formula>
    </cfRule>
    <cfRule type="expression" dxfId="253" priority="1023">
      <formula>$L42=$N$13</formula>
    </cfRule>
    <cfRule type="expression" dxfId="252" priority="1023">
      <formula>$L42=$N$15</formula>
    </cfRule>
    <cfRule type="expression" dxfId="251" priority="1023">
      <formula>$L42=$N$16</formula>
    </cfRule>
    <cfRule type="expression" dxfId="250" priority="1023">
      <formula>$L42=$N$17</formula>
    </cfRule>
    <cfRule type="expression" dxfId="249" priority="1023">
      <formula>$L42=$N$18</formula>
    </cfRule>
    <cfRule type="expression" dxfId="248" priority="1023">
      <formula>$L42=$N$19</formula>
    </cfRule>
  </conditionalFormatting>
  <conditionalFormatting sqref="C43">
    <cfRule type="expression" dxfId="247" priority="297">
      <formula>$L43=$N$11</formula>
    </cfRule>
    <cfRule type="expression" dxfId="246" priority="298">
      <formula>$L43=$N$12</formula>
    </cfRule>
    <cfRule type="expression" dxfId="245" priority="299">
      <formula>$L43=$N$13</formula>
    </cfRule>
    <cfRule type="expression" dxfId="244" priority="300">
      <formula>$L43=$N$15</formula>
    </cfRule>
    <cfRule type="expression" dxfId="243" priority="301">
      <formula>$L43=$N$16</formula>
    </cfRule>
    <cfRule type="expression" dxfId="242" priority="302">
      <formula>$L43=$N$17</formula>
    </cfRule>
    <cfRule type="expression" dxfId="241" priority="303">
      <formula>$L43=$N$18</formula>
    </cfRule>
    <cfRule type="expression" dxfId="240" priority="304">
      <formula>$L43=$N$19</formula>
    </cfRule>
  </conditionalFormatting>
  <conditionalFormatting sqref="D44">
    <cfRule type="expression" dxfId="239" priority="273">
      <formula>$L44=$N$11</formula>
    </cfRule>
    <cfRule type="expression" dxfId="238" priority="274">
      <formula>$L44=$N$12</formula>
    </cfRule>
    <cfRule type="expression" dxfId="237" priority="275">
      <formula>$L44=$N$13</formula>
    </cfRule>
    <cfRule type="expression" dxfId="236" priority="276">
      <formula>$L44=$N$14</formula>
    </cfRule>
    <cfRule type="expression" dxfId="235" priority="277">
      <formula>$L44=$N$15</formula>
    </cfRule>
    <cfRule type="expression" dxfId="234" priority="278">
      <formula>$L44=$N$16</formula>
    </cfRule>
    <cfRule type="expression" dxfId="233" priority="279">
      <formula>$L44=$N$17</formula>
    </cfRule>
    <cfRule type="expression" dxfId="232" priority="280">
      <formula>$L44=$N$18</formula>
    </cfRule>
  </conditionalFormatting>
  <conditionalFormatting sqref="D46">
    <cfRule type="expression" dxfId="231" priority="257">
      <formula>$L46=$N$11</formula>
    </cfRule>
    <cfRule type="expression" dxfId="230" priority="258">
      <formula>$L46=$N$12</formula>
    </cfRule>
    <cfRule type="expression" dxfId="229" priority="259">
      <formula>$L46=$N$13</formula>
    </cfRule>
    <cfRule type="expression" dxfId="228" priority="260">
      <formula>$L46=$N$14</formula>
    </cfRule>
    <cfRule type="expression" dxfId="227" priority="261">
      <formula>$L46=$N$15</formula>
    </cfRule>
    <cfRule type="expression" dxfId="226" priority="262">
      <formula>$L46=$N$16</formula>
    </cfRule>
    <cfRule type="expression" dxfId="225" priority="263">
      <formula>$L46=$N$17</formula>
    </cfRule>
    <cfRule type="expression" dxfId="224" priority="264">
      <formula>$L46=$N$18</formula>
    </cfRule>
  </conditionalFormatting>
  <conditionalFormatting sqref="D51">
    <cfRule type="expression" dxfId="223" priority="225">
      <formula>$L51=$N$11</formula>
    </cfRule>
    <cfRule type="expression" dxfId="222" priority="226">
      <formula>$L51=$N$12</formula>
    </cfRule>
    <cfRule type="expression" dxfId="221" priority="227">
      <formula>$L51=$N$13</formula>
    </cfRule>
    <cfRule type="expression" dxfId="220" priority="228">
      <formula>$L51=$N$14</formula>
    </cfRule>
    <cfRule type="expression" dxfId="219" priority="229">
      <formula>$L51=$N$15</formula>
    </cfRule>
    <cfRule type="expression" dxfId="218" priority="230">
      <formula>$L51=$N$16</formula>
    </cfRule>
    <cfRule type="expression" dxfId="217" priority="231">
      <formula>$L51=$N$17</formula>
    </cfRule>
    <cfRule type="expression" dxfId="216" priority="232">
      <formula>$L51=$N$18</formula>
    </cfRule>
  </conditionalFormatting>
  <conditionalFormatting sqref="D56">
    <cfRule type="expression" dxfId="215" priority="217">
      <formula>$L56=$N$11</formula>
    </cfRule>
    <cfRule type="expression" dxfId="214" priority="218">
      <formula>$L56=$N$12</formula>
    </cfRule>
    <cfRule type="expression" dxfId="213" priority="219">
      <formula>$L56=$N$13</formula>
    </cfRule>
    <cfRule type="expression" dxfId="212" priority="220">
      <formula>$L56=$N$14</formula>
    </cfRule>
    <cfRule type="expression" dxfId="211" priority="221">
      <formula>$L56=$N$15</formula>
    </cfRule>
    <cfRule type="expression" dxfId="210" priority="222">
      <formula>$L56=$N$16</formula>
    </cfRule>
    <cfRule type="expression" dxfId="209" priority="223">
      <formula>$L56=$N$17</formula>
    </cfRule>
    <cfRule type="expression" dxfId="208" priority="224">
      <formula>$L56=$N$18</formula>
    </cfRule>
  </conditionalFormatting>
  <conditionalFormatting sqref="D59">
    <cfRule type="expression" dxfId="207" priority="209">
      <formula>$L59=$N$11</formula>
    </cfRule>
    <cfRule type="expression" dxfId="206" priority="210">
      <formula>$L59=$N$12</formula>
    </cfRule>
    <cfRule type="expression" dxfId="205" priority="211">
      <formula>$L59=$N$13</formula>
    </cfRule>
    <cfRule type="expression" dxfId="204" priority="212">
      <formula>$L59=$N$15</formula>
    </cfRule>
    <cfRule type="expression" dxfId="203" priority="213">
      <formula>$L59=$N$16</formula>
    </cfRule>
    <cfRule type="expression" dxfId="202" priority="214">
      <formula>$L59=$N$17</formula>
    </cfRule>
    <cfRule type="expression" dxfId="201" priority="215">
      <formula>$L59=$N$18</formula>
    </cfRule>
    <cfRule type="expression" dxfId="200" priority="216">
      <formula>$L59=$N$19</formula>
    </cfRule>
  </conditionalFormatting>
  <conditionalFormatting sqref="E57">
    <cfRule type="expression" dxfId="199" priority="9">
      <formula>$L57=$N$11</formula>
    </cfRule>
    <cfRule type="expression" dxfId="198" priority="10">
      <formula>$L57=$N$12</formula>
    </cfRule>
    <cfRule type="expression" dxfId="197" priority="11">
      <formula>$L57=$N$13</formula>
    </cfRule>
    <cfRule type="expression" dxfId="196" priority="12">
      <formula>$L57=$N$15</formula>
    </cfRule>
    <cfRule type="expression" dxfId="195" priority="13">
      <formula>$L57=$N$16</formula>
    </cfRule>
    <cfRule type="expression" dxfId="194" priority="14">
      <formula>$L57=$N$17</formula>
    </cfRule>
    <cfRule type="expression" dxfId="193" priority="15">
      <formula>$L57=$N$18</formula>
    </cfRule>
    <cfRule type="expression" dxfId="192" priority="16">
      <formula>$L57=$N$19</formula>
    </cfRule>
  </conditionalFormatting>
  <conditionalFormatting sqref="D60">
    <cfRule type="expression" dxfId="191" priority="193">
      <formula>$L60=$N$11</formula>
    </cfRule>
    <cfRule type="expression" dxfId="190" priority="194">
      <formula>$L60=$N$12</formula>
    </cfRule>
    <cfRule type="expression" dxfId="189" priority="195">
      <formula>$L60=$N$13</formula>
    </cfRule>
    <cfRule type="expression" dxfId="188" priority="196">
      <formula>$L60=$N$14</formula>
    </cfRule>
    <cfRule type="expression" dxfId="187" priority="197">
      <formula>$L60=$N$15</formula>
    </cfRule>
    <cfRule type="expression" dxfId="186" priority="198">
      <formula>$L60=$N$16</formula>
    </cfRule>
    <cfRule type="expression" dxfId="185" priority="199">
      <formula>$L60=$N$17</formula>
    </cfRule>
    <cfRule type="expression" dxfId="184" priority="200">
      <formula>$L60=$N$18</formula>
    </cfRule>
  </conditionalFormatting>
  <conditionalFormatting sqref="E57">
    <cfRule type="expression" dxfId="183" priority="1">
      <formula>$L57=$N$11</formula>
    </cfRule>
    <cfRule type="expression" dxfId="182" priority="2">
      <formula>$L57=$N$12</formula>
    </cfRule>
    <cfRule type="expression" dxfId="181" priority="3">
      <formula>$L57=$N$13</formula>
    </cfRule>
    <cfRule type="expression" dxfId="180" priority="4">
      <formula>$L57=$N$15</formula>
    </cfRule>
    <cfRule type="expression" dxfId="179" priority="5">
      <formula>$L57=$N$16</formula>
    </cfRule>
    <cfRule type="expression" dxfId="178" priority="6">
      <formula>$L57=$N$17</formula>
    </cfRule>
    <cfRule type="expression" dxfId="177" priority="7">
      <formula>$L57=$N$18</formula>
    </cfRule>
    <cfRule type="expression" dxfId="176" priority="8">
      <formula>$L57=$N$19</formula>
    </cfRule>
  </conditionalFormatting>
  <conditionalFormatting sqref="C58:C62">
    <cfRule type="expression" dxfId="175" priority="177">
      <formula>$L59=$N$11</formula>
    </cfRule>
    <cfRule type="expression" dxfId="174" priority="178">
      <formula>$L59=$N$12</formula>
    </cfRule>
    <cfRule type="expression" dxfId="173" priority="179">
      <formula>$L59=$N$13</formula>
    </cfRule>
    <cfRule type="expression" dxfId="172" priority="180">
      <formula>$L59=$N$15</formula>
    </cfRule>
    <cfRule type="expression" dxfId="171" priority="181">
      <formula>$L59=$N$16</formula>
    </cfRule>
    <cfRule type="expression" dxfId="170" priority="182">
      <formula>$L59=$N$17</formula>
    </cfRule>
    <cfRule type="expression" dxfId="169" priority="183">
      <formula>$L59=$N$18</formula>
    </cfRule>
    <cfRule type="expression" dxfId="168" priority="184">
      <formula>$L59=$N$19</formula>
    </cfRule>
  </conditionalFormatting>
  <conditionalFormatting sqref="C58:C62">
    <cfRule type="expression" dxfId="167" priority="169">
      <formula>$L58=$N$11</formula>
    </cfRule>
    <cfRule type="expression" dxfId="166" priority="170">
      <formula>$L58=$N$12</formula>
    </cfRule>
    <cfRule type="expression" dxfId="165" priority="171">
      <formula>$L58=$N$13</formula>
    </cfRule>
    <cfRule type="expression" dxfId="164" priority="172">
      <formula>$L58=$N$15</formula>
    </cfRule>
    <cfRule type="expression" dxfId="163" priority="173">
      <formula>$L58=$N$16</formula>
    </cfRule>
    <cfRule type="expression" dxfId="162" priority="174">
      <formula>$L58=$N$17</formula>
    </cfRule>
    <cfRule type="expression" dxfId="161" priority="175">
      <formula>$L58=$N$18</formula>
    </cfRule>
    <cfRule type="expression" dxfId="160" priority="176">
      <formula>$L58=$N$19</formula>
    </cfRule>
  </conditionalFormatting>
  <conditionalFormatting sqref="E62">
    <cfRule type="expression" dxfId="159" priority="161">
      <formula>$L62=$N$11</formula>
    </cfRule>
    <cfRule type="expression" dxfId="158" priority="162">
      <formula>$L62=$N$12</formula>
    </cfRule>
    <cfRule type="expression" dxfId="157" priority="163">
      <formula>$L62=$N$13</formula>
    </cfRule>
    <cfRule type="expression" dxfId="156" priority="164">
      <formula>$L62=$N$15</formula>
    </cfRule>
    <cfRule type="expression" dxfId="155" priority="165">
      <formula>$L62=$N$16</formula>
    </cfRule>
    <cfRule type="expression" dxfId="154" priority="166">
      <formula>$L62=$N$17</formula>
    </cfRule>
    <cfRule type="expression" dxfId="153" priority="167">
      <formula>$L62=$N$18</formula>
    </cfRule>
    <cfRule type="expression" dxfId="152" priority="168">
      <formula>$L62=$N$19</formula>
    </cfRule>
  </conditionalFormatting>
  <conditionalFormatting sqref="E56">
    <cfRule type="expression" dxfId="151" priority="153">
      <formula>$L56=$N$11</formula>
    </cfRule>
    <cfRule type="expression" dxfId="150" priority="154">
      <formula>$L56=$N$12</formula>
    </cfRule>
    <cfRule type="expression" dxfId="149" priority="155">
      <formula>$L56=$N$13</formula>
    </cfRule>
    <cfRule type="expression" dxfId="148" priority="156">
      <formula>$L56=$N$15</formula>
    </cfRule>
    <cfRule type="expression" dxfId="147" priority="157">
      <formula>$L56=$N$16</formula>
    </cfRule>
    <cfRule type="expression" dxfId="146" priority="158">
      <formula>$L56=$N$17</formula>
    </cfRule>
    <cfRule type="expression" dxfId="145" priority="159">
      <formula>$L56=$N$18</formula>
    </cfRule>
    <cfRule type="expression" dxfId="144" priority="160">
      <formula>$L56=$N$19</formula>
    </cfRule>
  </conditionalFormatting>
  <conditionalFormatting sqref="E56">
    <cfRule type="expression" dxfId="143" priority="145">
      <formula>$L56=$N$11</formula>
    </cfRule>
    <cfRule type="expression" dxfId="142" priority="146">
      <formula>$L56=$N$12</formula>
    </cfRule>
    <cfRule type="expression" dxfId="141" priority="147">
      <formula>$L56=$N$13</formula>
    </cfRule>
    <cfRule type="expression" dxfId="140" priority="148">
      <formula>$L56=$N$15</formula>
    </cfRule>
    <cfRule type="expression" dxfId="139" priority="149">
      <formula>$L56=$N$16</formula>
    </cfRule>
    <cfRule type="expression" dxfId="138" priority="150">
      <formula>$L56=$N$17</formula>
    </cfRule>
    <cfRule type="expression" dxfId="137" priority="151">
      <formula>$L56=$N$18</formula>
    </cfRule>
    <cfRule type="expression" dxfId="136" priority="152">
      <formula>$L56=$N$19</formula>
    </cfRule>
  </conditionalFormatting>
  <conditionalFormatting sqref="E44">
    <cfRule type="expression" dxfId="135" priority="137">
      <formula>$L44=$N$11</formula>
    </cfRule>
    <cfRule type="expression" dxfId="134" priority="138">
      <formula>$L44=$N$12</formula>
    </cfRule>
    <cfRule type="expression" dxfId="133" priority="139">
      <formula>$L44=$N$13</formula>
    </cfRule>
    <cfRule type="expression" dxfId="132" priority="140">
      <formula>$L44=$N$15</formula>
    </cfRule>
    <cfRule type="expression" dxfId="131" priority="141">
      <formula>$L44=$N$16</formula>
    </cfRule>
    <cfRule type="expression" dxfId="130" priority="142">
      <formula>$L44=$N$17</formula>
    </cfRule>
    <cfRule type="expression" dxfId="129" priority="143">
      <formula>$L44=$N$18</formula>
    </cfRule>
    <cfRule type="expression" dxfId="128" priority="144">
      <formula>$L44=$N$19</formula>
    </cfRule>
  </conditionalFormatting>
  <conditionalFormatting sqref="E44">
    <cfRule type="expression" dxfId="127" priority="129">
      <formula>$L44=$N$11</formula>
    </cfRule>
    <cfRule type="expression" dxfId="126" priority="130">
      <formula>$L44=$N$12</formula>
    </cfRule>
    <cfRule type="expression" dxfId="125" priority="131">
      <formula>$L44=$N$13</formula>
    </cfRule>
    <cfRule type="expression" dxfId="124" priority="132">
      <formula>$L44=$N$15</formula>
    </cfRule>
    <cfRule type="expression" dxfId="123" priority="133">
      <formula>$L44=$N$16</formula>
    </cfRule>
    <cfRule type="expression" dxfId="122" priority="134">
      <formula>$L44=$N$17</formula>
    </cfRule>
    <cfRule type="expression" dxfId="121" priority="135">
      <formula>$L44=$N$18</formula>
    </cfRule>
    <cfRule type="expression" dxfId="120" priority="136">
      <formula>$L44=$N$19</formula>
    </cfRule>
  </conditionalFormatting>
  <conditionalFormatting sqref="E51">
    <cfRule type="expression" dxfId="119" priority="121">
      <formula>$L51=$N$11</formula>
    </cfRule>
    <cfRule type="expression" dxfId="118" priority="122">
      <formula>$L51=$N$12</formula>
    </cfRule>
    <cfRule type="expression" dxfId="117" priority="123">
      <formula>$L51=$N$13</formula>
    </cfRule>
    <cfRule type="expression" dxfId="116" priority="124">
      <formula>$L51=$N$15</formula>
    </cfRule>
    <cfRule type="expression" dxfId="115" priority="125">
      <formula>$L51=$N$16</formula>
    </cfRule>
    <cfRule type="expression" dxfId="114" priority="126">
      <formula>$L51=$N$17</formula>
    </cfRule>
    <cfRule type="expression" dxfId="113" priority="127">
      <formula>$L51=$N$18</formula>
    </cfRule>
    <cfRule type="expression" dxfId="112" priority="128">
      <formula>$L51=$N$19</formula>
    </cfRule>
  </conditionalFormatting>
  <conditionalFormatting sqref="E51">
    <cfRule type="expression" dxfId="111" priority="113">
      <formula>$L51=$N$11</formula>
    </cfRule>
    <cfRule type="expression" dxfId="110" priority="114">
      <formula>$L51=$N$12</formula>
    </cfRule>
    <cfRule type="expression" dxfId="109" priority="115">
      <formula>$L51=$N$13</formula>
    </cfRule>
    <cfRule type="expression" dxfId="108" priority="116">
      <formula>$L51=$N$15</formula>
    </cfRule>
    <cfRule type="expression" dxfId="107" priority="117">
      <formula>$L51=$N$16</formula>
    </cfRule>
    <cfRule type="expression" dxfId="106" priority="118">
      <formula>$L51=$N$17</formula>
    </cfRule>
    <cfRule type="expression" dxfId="105" priority="119">
      <formula>$L51=$N$18</formula>
    </cfRule>
    <cfRule type="expression" dxfId="104" priority="120">
      <formula>$L51=$N$19</formula>
    </cfRule>
  </conditionalFormatting>
  <conditionalFormatting sqref="E48">
    <cfRule type="expression" dxfId="103" priority="105">
      <formula>$L48=$N$11</formula>
    </cfRule>
    <cfRule type="expression" dxfId="102" priority="106">
      <formula>$L48=$N$12</formula>
    </cfRule>
    <cfRule type="expression" dxfId="101" priority="107">
      <formula>$L48=$N$13</formula>
    </cfRule>
    <cfRule type="expression" dxfId="100" priority="108">
      <formula>$L48=$N$15</formula>
    </cfRule>
    <cfRule type="expression" dxfId="99" priority="109">
      <formula>$L48=$N$16</formula>
    </cfRule>
    <cfRule type="expression" dxfId="98" priority="110">
      <formula>$L48=$N$17</formula>
    </cfRule>
    <cfRule type="expression" dxfId="97" priority="111">
      <formula>$L48=$N$18</formula>
    </cfRule>
    <cfRule type="expression" dxfId="96" priority="112">
      <formula>$L48=$N$19</formula>
    </cfRule>
  </conditionalFormatting>
  <conditionalFormatting sqref="E48">
    <cfRule type="expression" dxfId="95" priority="97">
      <formula>$L48=$N$11</formula>
    </cfRule>
    <cfRule type="expression" dxfId="94" priority="98">
      <formula>$L48=$N$12</formula>
    </cfRule>
    <cfRule type="expression" dxfId="93" priority="99">
      <formula>$L48=$N$13</formula>
    </cfRule>
    <cfRule type="expression" dxfId="92" priority="100">
      <formula>$L48=$N$15</formula>
    </cfRule>
    <cfRule type="expression" dxfId="91" priority="101">
      <formula>$L48=$N$16</formula>
    </cfRule>
    <cfRule type="expression" dxfId="90" priority="102">
      <formula>$L48=$N$17</formula>
    </cfRule>
    <cfRule type="expression" dxfId="89" priority="103">
      <formula>$L48=$N$18</formula>
    </cfRule>
    <cfRule type="expression" dxfId="88" priority="104">
      <formula>$L48=$N$19</formula>
    </cfRule>
  </conditionalFormatting>
  <conditionalFormatting sqref="E49">
    <cfRule type="expression" dxfId="87" priority="89">
      <formula>$L49=$N$11</formula>
    </cfRule>
    <cfRule type="expression" dxfId="86" priority="90">
      <formula>$L49=$N$12</formula>
    </cfRule>
    <cfRule type="expression" dxfId="85" priority="91">
      <formula>$L49=$N$13</formula>
    </cfRule>
    <cfRule type="expression" dxfId="84" priority="92">
      <formula>$L49=$N$15</formula>
    </cfRule>
    <cfRule type="expression" dxfId="83" priority="93">
      <formula>$L49=$N$16</formula>
    </cfRule>
    <cfRule type="expression" dxfId="82" priority="94">
      <formula>$L49=$N$17</formula>
    </cfRule>
    <cfRule type="expression" dxfId="81" priority="95">
      <formula>$L49=$N$18</formula>
    </cfRule>
    <cfRule type="expression" dxfId="80" priority="96">
      <formula>$L49=$N$19</formula>
    </cfRule>
  </conditionalFormatting>
  <conditionalFormatting sqref="E49">
    <cfRule type="expression" dxfId="79" priority="81">
      <formula>$L49=$N$11</formula>
    </cfRule>
    <cfRule type="expression" dxfId="78" priority="82">
      <formula>$L49=$N$12</formula>
    </cfRule>
    <cfRule type="expression" dxfId="77" priority="83">
      <formula>$L49=$N$13</formula>
    </cfRule>
    <cfRule type="expression" dxfId="76" priority="84">
      <formula>$L49=$N$15</formula>
    </cfRule>
    <cfRule type="expression" dxfId="75" priority="85">
      <formula>$L49=$N$16</formula>
    </cfRule>
    <cfRule type="expression" dxfId="74" priority="86">
      <formula>$L49=$N$17</formula>
    </cfRule>
    <cfRule type="expression" dxfId="73" priority="87">
      <formula>$L49=$N$18</formula>
    </cfRule>
    <cfRule type="expression" dxfId="72" priority="88">
      <formula>$L49=$N$19</formula>
    </cfRule>
  </conditionalFormatting>
  <conditionalFormatting sqref="E53">
    <cfRule type="expression" dxfId="71" priority="73">
      <formula>$L53=$N$11</formula>
    </cfRule>
    <cfRule type="expression" dxfId="70" priority="74">
      <formula>$L53=$N$12</formula>
    </cfRule>
    <cfRule type="expression" dxfId="69" priority="75">
      <formula>$L53=$N$13</formula>
    </cfRule>
    <cfRule type="expression" dxfId="68" priority="76">
      <formula>$L53=$N$15</formula>
    </cfRule>
    <cfRule type="expression" dxfId="67" priority="77">
      <formula>$L53=$N$16</formula>
    </cfRule>
    <cfRule type="expression" dxfId="66" priority="78">
      <formula>$L53=$N$17</formula>
    </cfRule>
    <cfRule type="expression" dxfId="65" priority="79">
      <formula>$L53=$N$18</formula>
    </cfRule>
    <cfRule type="expression" dxfId="64" priority="80">
      <formula>$L53=$N$19</formula>
    </cfRule>
  </conditionalFormatting>
  <conditionalFormatting sqref="E53">
    <cfRule type="expression" dxfId="63" priority="65">
      <formula>$L53=$N$11</formula>
    </cfRule>
    <cfRule type="expression" dxfId="62" priority="66">
      <formula>$L53=$N$12</formula>
    </cfRule>
    <cfRule type="expression" dxfId="61" priority="67">
      <formula>$L53=$N$13</formula>
    </cfRule>
    <cfRule type="expression" dxfId="60" priority="68">
      <formula>$L53=$N$15</formula>
    </cfRule>
    <cfRule type="expression" dxfId="59" priority="69">
      <formula>$L53=$N$16</formula>
    </cfRule>
    <cfRule type="expression" dxfId="58" priority="70">
      <formula>$L53=$N$17</formula>
    </cfRule>
    <cfRule type="expression" dxfId="57" priority="71">
      <formula>$L53=$N$18</formula>
    </cfRule>
    <cfRule type="expression" dxfId="56" priority="72">
      <formula>$L53=$N$19</formula>
    </cfRule>
  </conditionalFormatting>
  <conditionalFormatting sqref="E55">
    <cfRule type="expression" dxfId="55" priority="57">
      <formula>$L55=$N$11</formula>
    </cfRule>
    <cfRule type="expression" dxfId="54" priority="58">
      <formula>$L55=$N$12</formula>
    </cfRule>
    <cfRule type="expression" dxfId="53" priority="59">
      <formula>$L55=$N$13</formula>
    </cfRule>
    <cfRule type="expression" dxfId="52" priority="60">
      <formula>$L55=$N$15</formula>
    </cfRule>
    <cfRule type="expression" dxfId="51" priority="61">
      <formula>$L55=$N$16</formula>
    </cfRule>
    <cfRule type="expression" dxfId="50" priority="62">
      <formula>$L55=$N$17</formula>
    </cfRule>
    <cfRule type="expression" dxfId="49" priority="63">
      <formula>$L55=$N$18</formula>
    </cfRule>
    <cfRule type="expression" dxfId="48" priority="64">
      <formula>$L55=$N$19</formula>
    </cfRule>
  </conditionalFormatting>
  <conditionalFormatting sqref="E55">
    <cfRule type="expression" dxfId="47" priority="49">
      <formula>$L55=$N$11</formula>
    </cfRule>
    <cfRule type="expression" dxfId="46" priority="50">
      <formula>$L55=$N$12</formula>
    </cfRule>
    <cfRule type="expression" dxfId="45" priority="51">
      <formula>$L55=$N$13</formula>
    </cfRule>
    <cfRule type="expression" dxfId="44" priority="52">
      <formula>$L55=$N$15</formula>
    </cfRule>
    <cfRule type="expression" dxfId="43" priority="53">
      <formula>$L55=$N$16</formula>
    </cfRule>
    <cfRule type="expression" dxfId="42" priority="54">
      <formula>$L55=$N$17</formula>
    </cfRule>
    <cfRule type="expression" dxfId="41" priority="55">
      <formula>$L55=$N$18</formula>
    </cfRule>
    <cfRule type="expression" dxfId="40" priority="56">
      <formula>$L55=$N$19</formula>
    </cfRule>
  </conditionalFormatting>
  <conditionalFormatting sqref="E54">
    <cfRule type="expression" dxfId="39" priority="41">
      <formula>$L54=$N$11</formula>
    </cfRule>
    <cfRule type="expression" dxfId="38" priority="42">
      <formula>$L54=$N$12</formula>
    </cfRule>
    <cfRule type="expression" dxfId="37" priority="43">
      <formula>$L54=$N$13</formula>
    </cfRule>
    <cfRule type="expression" dxfId="36" priority="44">
      <formula>$L54=$N$15</formula>
    </cfRule>
    <cfRule type="expression" dxfId="35" priority="45">
      <formula>$L54=$N$16</formula>
    </cfRule>
    <cfRule type="expression" dxfId="34" priority="46">
      <formula>$L54=$N$17</formula>
    </cfRule>
    <cfRule type="expression" dxfId="33" priority="47">
      <formula>$L54=$N$18</formula>
    </cfRule>
    <cfRule type="expression" dxfId="32" priority="48">
      <formula>$L54=$N$19</formula>
    </cfRule>
  </conditionalFormatting>
  <conditionalFormatting sqref="E54">
    <cfRule type="expression" dxfId="31" priority="33">
      <formula>$L54=$N$11</formula>
    </cfRule>
    <cfRule type="expression" dxfId="30" priority="34">
      <formula>$L54=$N$12</formula>
    </cfRule>
    <cfRule type="expression" dxfId="29" priority="35">
      <formula>$L54=$N$13</formula>
    </cfRule>
    <cfRule type="expression" dxfId="28" priority="36">
      <formula>$L54=$N$15</formula>
    </cfRule>
    <cfRule type="expression" dxfId="27" priority="37">
      <formula>$L54=$N$16</formula>
    </cfRule>
    <cfRule type="expression" dxfId="26" priority="38">
      <formula>$L54=$N$17</formula>
    </cfRule>
    <cfRule type="expression" dxfId="25" priority="39">
      <formula>$L54=$N$18</formula>
    </cfRule>
    <cfRule type="expression" dxfId="24" priority="40">
      <formula>$L54=$N$19</formula>
    </cfRule>
  </conditionalFormatting>
  <conditionalFormatting sqref="E52">
    <cfRule type="expression" dxfId="23" priority="25">
      <formula>$L52=$N$11</formula>
    </cfRule>
    <cfRule type="expression" dxfId="22" priority="26">
      <formula>$L52=$N$12</formula>
    </cfRule>
    <cfRule type="expression" dxfId="21" priority="27">
      <formula>$L52=$N$13</formula>
    </cfRule>
    <cfRule type="expression" dxfId="20" priority="28">
      <formula>$L52=$N$15</formula>
    </cfRule>
    <cfRule type="expression" dxfId="19" priority="29">
      <formula>$L52=$N$16</formula>
    </cfRule>
    <cfRule type="expression" dxfId="18" priority="30">
      <formula>$L52=$N$17</formula>
    </cfRule>
    <cfRule type="expression" dxfId="17" priority="31">
      <formula>$L52=$N$18</formula>
    </cfRule>
    <cfRule type="expression" dxfId="16" priority="32">
      <formula>$L52=$N$19</formula>
    </cfRule>
  </conditionalFormatting>
  <conditionalFormatting sqref="E52">
    <cfRule type="expression" dxfId="15" priority="17">
      <formula>$L52=$N$11</formula>
    </cfRule>
    <cfRule type="expression" dxfId="14" priority="18">
      <formula>$L52=$N$12</formula>
    </cfRule>
    <cfRule type="expression" dxfId="13" priority="19">
      <formula>$L52=$N$13</formula>
    </cfRule>
    <cfRule type="expression" dxfId="12" priority="20">
      <formula>$L52=$N$15</formula>
    </cfRule>
    <cfRule type="expression" dxfId="11" priority="21">
      <formula>$L52=$N$16</formula>
    </cfRule>
    <cfRule type="expression" dxfId="10" priority="22">
      <formula>$L52=$N$17</formula>
    </cfRule>
    <cfRule type="expression" dxfId="9" priority="23">
      <formula>$L52=$N$18</formula>
    </cfRule>
    <cfRule type="expression" dxfId="8" priority="24">
      <formula>$L52=$N$19</formula>
    </cfRule>
  </conditionalFormatting>
  <conditionalFormatting sqref="C42">
    <cfRule type="expression" dxfId="7" priority="1032">
      <formula>$L44=$N$11</formula>
    </cfRule>
    <cfRule type="expression" dxfId="6" priority="1033">
      <formula>$L44=$N$12</formula>
    </cfRule>
    <cfRule type="expression" dxfId="5" priority="1034">
      <formula>$L44=$N$13</formula>
    </cfRule>
    <cfRule type="expression" dxfId="4" priority="1035">
      <formula>$L44=$N$15</formula>
    </cfRule>
    <cfRule type="expression" dxfId="3" priority="1036">
      <formula>$L44=$N$16</formula>
    </cfRule>
    <cfRule type="expression" dxfId="2" priority="1037">
      <formula>$L44=$N$17</formula>
    </cfRule>
    <cfRule type="expression" dxfId="1" priority="1038">
      <formula>$L44=$N$18</formula>
    </cfRule>
    <cfRule type="expression" dxfId="0" priority="1039">
      <formula>$L44=$N$19</formula>
    </cfRule>
  </conditionalFormatting>
  <dataValidations count="1">
    <dataValidation type="list" allowBlank="1" showInputMessage="1" showErrorMessage="1" sqref="D3:D7 D9:D11 E43 E42 E44:E62">
      <formula1>eventlabels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2"/>
  <sheetViews>
    <sheetView workbookViewId="0">
      <selection activeCell="B1" sqref="B1:B1048576"/>
    </sheetView>
  </sheetViews>
  <sheetFormatPr defaultRowHeight="13.2" x14ac:dyDescent="0.25"/>
  <cols>
    <col min="3" max="3" width="16.77734375" bestFit="1" customWidth="1"/>
    <col min="4" max="4" width="14.77734375" bestFit="1" customWidth="1"/>
    <col min="5" max="5" width="15.6640625" bestFit="1" customWidth="1"/>
    <col min="6" max="6" width="20" bestFit="1" customWidth="1"/>
    <col min="7" max="7" width="11.44140625" bestFit="1" customWidth="1"/>
  </cols>
  <sheetData>
    <row r="3" spans="2:7" x14ac:dyDescent="0.25">
      <c r="C3" s="116" t="s">
        <v>99</v>
      </c>
      <c r="D3" s="116" t="s">
        <v>169</v>
      </c>
      <c r="E3" s="116" t="s">
        <v>170</v>
      </c>
      <c r="F3" s="193" t="s">
        <v>159</v>
      </c>
      <c r="G3" s="193"/>
    </row>
    <row r="4" spans="2:7" x14ac:dyDescent="0.25">
      <c r="B4" s="112">
        <v>1</v>
      </c>
      <c r="C4" s="112" t="s">
        <v>152</v>
      </c>
      <c r="D4" s="112" t="s">
        <v>167</v>
      </c>
      <c r="E4" s="112" t="s">
        <v>158</v>
      </c>
      <c r="F4" s="112" t="s">
        <v>160</v>
      </c>
      <c r="G4" s="112" t="s">
        <v>166</v>
      </c>
    </row>
    <row r="5" spans="2:7" x14ac:dyDescent="0.25">
      <c r="B5" s="112">
        <v>2</v>
      </c>
      <c r="C5" s="112" t="s">
        <v>153</v>
      </c>
      <c r="D5" s="112" t="s">
        <v>161</v>
      </c>
      <c r="E5" s="112" t="s">
        <v>162</v>
      </c>
      <c r="F5" s="112" t="s">
        <v>163</v>
      </c>
      <c r="G5" s="112"/>
    </row>
    <row r="6" spans="2:7" x14ac:dyDescent="0.25">
      <c r="B6" s="112">
        <v>3</v>
      </c>
      <c r="C6" s="112" t="s">
        <v>154</v>
      </c>
      <c r="D6" s="112" t="s">
        <v>161</v>
      </c>
      <c r="E6" s="112" t="s">
        <v>162</v>
      </c>
      <c r="F6" s="112" t="s">
        <v>163</v>
      </c>
      <c r="G6" s="112"/>
    </row>
    <row r="9" spans="2:7" x14ac:dyDescent="0.25">
      <c r="B9" s="112"/>
      <c r="C9" s="110" t="s">
        <v>100</v>
      </c>
      <c r="D9" s="194" t="s">
        <v>169</v>
      </c>
      <c r="E9" s="195"/>
      <c r="F9" s="110" t="s">
        <v>170</v>
      </c>
      <c r="G9" s="110" t="s">
        <v>159</v>
      </c>
    </row>
    <row r="10" spans="2:7" x14ac:dyDescent="0.25">
      <c r="B10" s="112">
        <v>1</v>
      </c>
      <c r="C10" s="112" t="s">
        <v>155</v>
      </c>
      <c r="D10" s="112" t="s">
        <v>168</v>
      </c>
      <c r="E10" s="112"/>
      <c r="F10" s="112"/>
      <c r="G10" s="112"/>
    </row>
    <row r="11" spans="2:7" x14ac:dyDescent="0.25">
      <c r="B11" s="112">
        <v>2</v>
      </c>
      <c r="C11" s="112" t="s">
        <v>156</v>
      </c>
      <c r="D11" s="112" t="s">
        <v>164</v>
      </c>
      <c r="E11" s="112" t="s">
        <v>166</v>
      </c>
      <c r="F11" s="112"/>
      <c r="G11" s="112"/>
    </row>
    <row r="12" spans="2:7" x14ac:dyDescent="0.25">
      <c r="B12" s="112">
        <v>3</v>
      </c>
      <c r="C12" s="112" t="s">
        <v>157</v>
      </c>
      <c r="D12" s="112" t="s">
        <v>165</v>
      </c>
      <c r="E12" s="112"/>
      <c r="F12" s="112"/>
      <c r="G12" s="112"/>
    </row>
  </sheetData>
  <mergeCells count="2">
    <mergeCell ref="F3:G3"/>
    <mergeCell ref="D9:E9"/>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showGridLines="0" workbookViewId="0"/>
  </sheetViews>
  <sheetFormatPr defaultColWidth="8" defaultRowHeight="10.199999999999999" x14ac:dyDescent="0.2"/>
  <cols>
    <col min="1" max="1" width="8.33203125" style="25" customWidth="1"/>
    <col min="2" max="2" width="87.33203125" style="25" customWidth="1"/>
    <col min="3" max="16384" width="8" style="25"/>
  </cols>
  <sheetData>
    <row r="1" spans="1:2" s="34" customFormat="1" ht="32.1" customHeight="1" x14ac:dyDescent="0.25">
      <c r="A1" s="71" t="s">
        <v>6</v>
      </c>
      <c r="B1" s="72"/>
    </row>
    <row r="2" spans="1:2" s="20" customFormat="1" ht="14.4" x14ac:dyDescent="0.35">
      <c r="A2" s="196" t="s">
        <v>31</v>
      </c>
      <c r="B2" s="197"/>
    </row>
    <row r="4" spans="1:2" s="22" customFormat="1" ht="15.6" x14ac:dyDescent="0.3">
      <c r="A4" s="36" t="s">
        <v>7</v>
      </c>
      <c r="B4" s="35"/>
    </row>
    <row r="5" spans="1:2" s="22" customFormat="1" ht="15" x14ac:dyDescent="0.25">
      <c r="A5" s="61" t="s">
        <v>34</v>
      </c>
      <c r="B5" s="21" t="s">
        <v>8</v>
      </c>
    </row>
    <row r="6" spans="1:2" s="22" customFormat="1" ht="15" x14ac:dyDescent="0.25">
      <c r="A6" s="61" t="s">
        <v>35</v>
      </c>
      <c r="B6" s="21" t="s">
        <v>9</v>
      </c>
    </row>
    <row r="7" spans="1:2" s="22" customFormat="1" ht="15" x14ac:dyDescent="0.25">
      <c r="A7" s="61" t="s">
        <v>36</v>
      </c>
      <c r="B7" s="21" t="s">
        <v>39</v>
      </c>
    </row>
    <row r="8" spans="1:2" s="22" customFormat="1" ht="15" x14ac:dyDescent="0.25">
      <c r="A8" s="61" t="s">
        <v>37</v>
      </c>
      <c r="B8" s="21" t="s">
        <v>10</v>
      </c>
    </row>
    <row r="9" spans="1:2" s="22" customFormat="1" ht="30" x14ac:dyDescent="0.25">
      <c r="A9" s="61" t="s">
        <v>38</v>
      </c>
      <c r="B9" s="21" t="s">
        <v>11</v>
      </c>
    </row>
    <row r="10" spans="1:2" s="22" customFormat="1" ht="15" x14ac:dyDescent="0.25">
      <c r="A10" s="23"/>
      <c r="B10" s="23"/>
    </row>
    <row r="11" spans="1:2" s="22" customFormat="1" ht="15.6" x14ac:dyDescent="0.3">
      <c r="A11" s="36" t="s">
        <v>12</v>
      </c>
      <c r="B11" s="35"/>
    </row>
    <row r="12" spans="1:2" s="22" customFormat="1" ht="30" x14ac:dyDescent="0.25">
      <c r="A12" s="23"/>
      <c r="B12" s="21" t="s">
        <v>27</v>
      </c>
    </row>
    <row r="13" spans="1:2" s="22" customFormat="1" ht="15" x14ac:dyDescent="0.25">
      <c r="A13" s="23"/>
      <c r="B13" s="23"/>
    </row>
    <row r="14" spans="1:2" s="22" customFormat="1" ht="30" x14ac:dyDescent="0.25">
      <c r="A14" s="23"/>
      <c r="B14" s="21" t="s">
        <v>25</v>
      </c>
    </row>
    <row r="15" spans="1:2" s="22" customFormat="1" ht="15" x14ac:dyDescent="0.25">
      <c r="A15" s="23"/>
      <c r="B15" s="23"/>
    </row>
    <row r="16" spans="1:2" s="22" customFormat="1" ht="15.6" x14ac:dyDescent="0.3">
      <c r="A16" s="36" t="s">
        <v>13</v>
      </c>
      <c r="B16" s="35"/>
    </row>
    <row r="17" spans="1:2" s="22" customFormat="1" ht="30" x14ac:dyDescent="0.25">
      <c r="A17" s="23"/>
      <c r="B17" s="21" t="s">
        <v>14</v>
      </c>
    </row>
    <row r="18" spans="1:2" s="22" customFormat="1" ht="15" x14ac:dyDescent="0.25">
      <c r="A18" s="23"/>
      <c r="B18" s="23"/>
    </row>
    <row r="19" spans="1:2" s="22" customFormat="1" ht="15" x14ac:dyDescent="0.25">
      <c r="A19" s="23"/>
      <c r="B19" s="21" t="s">
        <v>16</v>
      </c>
    </row>
    <row r="20" spans="1:2" s="22" customFormat="1" ht="15" x14ac:dyDescent="0.25">
      <c r="A20" s="23"/>
      <c r="B20" s="23"/>
    </row>
    <row r="21" spans="1:2" s="22" customFormat="1" ht="30" x14ac:dyDescent="0.25">
      <c r="A21" s="23"/>
      <c r="B21" s="21" t="s">
        <v>28</v>
      </c>
    </row>
    <row r="22" spans="1:2" s="22" customFormat="1" ht="15" x14ac:dyDescent="0.25">
      <c r="A22" s="23"/>
      <c r="B22" s="23"/>
    </row>
    <row r="23" spans="1:2" s="22" customFormat="1" ht="15.6" x14ac:dyDescent="0.3">
      <c r="A23" s="36" t="s">
        <v>19</v>
      </c>
      <c r="B23" s="35"/>
    </row>
    <row r="24" spans="1:2" s="22" customFormat="1" ht="45" x14ac:dyDescent="0.25">
      <c r="A24" s="23"/>
      <c r="B24" s="21" t="s">
        <v>15</v>
      </c>
    </row>
    <row r="25" spans="1:2" s="22" customFormat="1" ht="15" x14ac:dyDescent="0.25">
      <c r="A25" s="23"/>
      <c r="B25" s="23"/>
    </row>
    <row r="26" spans="1:2" s="22" customFormat="1" ht="15.6" x14ac:dyDescent="0.3">
      <c r="A26" s="36" t="s">
        <v>17</v>
      </c>
      <c r="B26" s="35"/>
    </row>
    <row r="27" spans="1:2" s="22" customFormat="1" ht="45" x14ac:dyDescent="0.25">
      <c r="A27" s="23"/>
      <c r="B27" s="21" t="s">
        <v>18</v>
      </c>
    </row>
    <row r="28" spans="1:2" s="22" customFormat="1" x14ac:dyDescent="0.25"/>
    <row r="29" spans="1:2" s="22" customFormat="1" ht="15.6" x14ac:dyDescent="0.3">
      <c r="A29" s="36" t="s">
        <v>23</v>
      </c>
      <c r="B29" s="35"/>
    </row>
    <row r="30" spans="1:2" s="22" customFormat="1" ht="30" x14ac:dyDescent="0.25">
      <c r="A30" s="23"/>
      <c r="B30" s="21" t="s">
        <v>24</v>
      </c>
    </row>
    <row r="31" spans="1:2" s="22" customFormat="1" x14ac:dyDescent="0.25"/>
    <row r="32" spans="1:2" s="22" customFormat="1" x14ac:dyDescent="0.25">
      <c r="A32" s="24" t="s">
        <v>42</v>
      </c>
    </row>
  </sheetData>
  <mergeCells count="1">
    <mergeCell ref="A2:B2"/>
  </mergeCells>
  <phoneticPr fontId="3" type="noConversion"/>
  <hyperlinks>
    <hyperlink ref="A2" r:id="rId1"/>
  </hyperlinks>
  <pageMargins left="0.75" right="0.75" top="1" bottom="1" header="0.5" footer="0.5"/>
  <pageSetup orientation="portrait" r:id="rId2"/>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showGridLines="0" topLeftCell="A7" workbookViewId="0">
      <selection activeCell="A2" sqref="A2"/>
    </sheetView>
  </sheetViews>
  <sheetFormatPr defaultRowHeight="13.2" x14ac:dyDescent="0.25"/>
  <cols>
    <col min="1" max="1" width="3" style="3" customWidth="1"/>
    <col min="2" max="2" width="76" style="3" customWidth="1"/>
  </cols>
  <sheetData>
    <row r="1" spans="1:3" ht="32.1" customHeight="1" x14ac:dyDescent="0.25">
      <c r="A1" s="73"/>
      <c r="B1" s="74" t="s">
        <v>5</v>
      </c>
      <c r="C1" s="37"/>
    </row>
    <row r="2" spans="1:3" ht="15" x14ac:dyDescent="0.25">
      <c r="A2" s="26"/>
      <c r="B2" s="28"/>
      <c r="C2" s="27"/>
    </row>
    <row r="3" spans="1:3" ht="13.8" x14ac:dyDescent="0.25">
      <c r="A3" s="26"/>
      <c r="B3" s="29" t="s">
        <v>20</v>
      </c>
      <c r="C3" s="27"/>
    </row>
    <row r="4" spans="1:3" x14ac:dyDescent="0.25">
      <c r="A4" s="26"/>
      <c r="B4" s="33" t="s">
        <v>31</v>
      </c>
      <c r="C4" s="27"/>
    </row>
    <row r="5" spans="1:3" ht="15" x14ac:dyDescent="0.25">
      <c r="A5" s="26"/>
      <c r="B5" s="30"/>
      <c r="C5" s="27"/>
    </row>
    <row r="6" spans="1:3" ht="15.6" x14ac:dyDescent="0.3">
      <c r="A6" s="26"/>
      <c r="B6" s="31" t="s">
        <v>33</v>
      </c>
      <c r="C6" s="27"/>
    </row>
    <row r="7" spans="1:3" ht="15" x14ac:dyDescent="0.25">
      <c r="A7" s="26"/>
      <c r="B7" s="30"/>
      <c r="C7" s="27"/>
    </row>
    <row r="8" spans="1:3" ht="30" x14ac:dyDescent="0.25">
      <c r="A8" s="26"/>
      <c r="B8" s="30" t="s">
        <v>29</v>
      </c>
      <c r="C8" s="27"/>
    </row>
    <row r="9" spans="1:3" ht="15" x14ac:dyDescent="0.25">
      <c r="A9" s="26"/>
      <c r="B9" s="30"/>
      <c r="C9" s="27"/>
    </row>
    <row r="10" spans="1:3" ht="30" x14ac:dyDescent="0.25">
      <c r="A10" s="26"/>
      <c r="B10" s="30" t="s">
        <v>21</v>
      </c>
      <c r="C10" s="27"/>
    </row>
    <row r="11" spans="1:3" ht="15" x14ac:dyDescent="0.25">
      <c r="A11" s="26"/>
      <c r="B11" s="30"/>
      <c r="C11" s="27"/>
    </row>
    <row r="12" spans="1:3" ht="30" x14ac:dyDescent="0.25">
      <c r="A12" s="26"/>
      <c r="B12" s="30" t="s">
        <v>22</v>
      </c>
      <c r="C12" s="27"/>
    </row>
    <row r="13" spans="1:3" ht="15" x14ac:dyDescent="0.25">
      <c r="A13" s="26"/>
      <c r="B13" s="30"/>
      <c r="C13" s="27"/>
    </row>
    <row r="14" spans="1:3" ht="15.6" x14ac:dyDescent="0.3">
      <c r="A14" s="26"/>
      <c r="B14" s="31" t="s">
        <v>41</v>
      </c>
      <c r="C14" s="27"/>
    </row>
    <row r="15" spans="1:3" ht="15" x14ac:dyDescent="0.25">
      <c r="A15" s="26"/>
      <c r="B15" s="60" t="s">
        <v>32</v>
      </c>
      <c r="C15" s="27"/>
    </row>
    <row r="16" spans="1:3" ht="15" x14ac:dyDescent="0.25">
      <c r="A16" s="26"/>
      <c r="B16" s="32"/>
      <c r="C16" s="27"/>
    </row>
    <row r="17" spans="1:3" ht="15" x14ac:dyDescent="0.25">
      <c r="A17" s="26"/>
      <c r="B17" s="75" t="s">
        <v>30</v>
      </c>
      <c r="C17" s="27"/>
    </row>
    <row r="18" spans="1:3" x14ac:dyDescent="0.25">
      <c r="A18" s="26"/>
      <c r="B18" s="26"/>
      <c r="C18" s="27"/>
    </row>
    <row r="19" spans="1:3" x14ac:dyDescent="0.25">
      <c r="A19" s="26"/>
      <c r="B19" s="26"/>
      <c r="C19" s="27"/>
    </row>
    <row r="20" spans="1:3" x14ac:dyDescent="0.25">
      <c r="A20" s="26"/>
      <c r="B20" s="26"/>
      <c r="C20" s="27"/>
    </row>
    <row r="21" spans="1:3" x14ac:dyDescent="0.25">
      <c r="A21" s="26"/>
      <c r="B21" s="26"/>
      <c r="C21" s="27"/>
    </row>
    <row r="22" spans="1:3" x14ac:dyDescent="0.25">
      <c r="A22" s="26"/>
      <c r="B22" s="26"/>
      <c r="C22" s="27"/>
    </row>
    <row r="23" spans="1:3" x14ac:dyDescent="0.25">
      <c r="A23" s="26"/>
      <c r="B23" s="26"/>
      <c r="C23" s="27"/>
    </row>
    <row r="24" spans="1:3" x14ac:dyDescent="0.25">
      <c r="A24" s="26"/>
      <c r="B24" s="26"/>
      <c r="C24" s="27"/>
    </row>
    <row r="25" spans="1:3" x14ac:dyDescent="0.25">
      <c r="A25" s="26"/>
      <c r="B25" s="26"/>
      <c r="C25" s="27"/>
    </row>
    <row r="26" spans="1:3" x14ac:dyDescent="0.25">
      <c r="A26" s="26"/>
      <c r="B26" s="26"/>
      <c r="C26" s="27"/>
    </row>
    <row r="27" spans="1:3" x14ac:dyDescent="0.25">
      <c r="A27" s="26"/>
      <c r="B27" s="26"/>
      <c r="C27" s="27"/>
    </row>
    <row r="28" spans="1:3" x14ac:dyDescent="0.25">
      <c r="A28" s="26"/>
      <c r="B28" s="26"/>
      <c r="C28" s="27"/>
    </row>
    <row r="29" spans="1:3" x14ac:dyDescent="0.25">
      <c r="A29" s="26"/>
      <c r="B29" s="26"/>
      <c r="C29" s="27"/>
    </row>
  </sheetData>
  <hyperlinks>
    <hyperlink ref="B4" r:id="rId1"/>
    <hyperlink ref="B15" r:id="rId2" display="http://www.vertex42.com/licensing/EULA_privateuse.html"/>
  </hyperlinks>
  <pageMargins left="0.7" right="0.7" top="0.75" bottom="0.75" header="0.3" footer="0.3"/>
  <pageSetup orientation="portrait" r:id="rId3"/>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Schedule</vt:lpstr>
      <vt:lpstr>U17_U19</vt:lpstr>
      <vt:lpstr>TIKSLAI</vt:lpstr>
      <vt:lpstr>Help</vt:lpstr>
      <vt:lpstr>©</vt:lpstr>
      <vt:lpstr>eventlabels</vt:lpstr>
      <vt:lpstr>Schedule!Print_Area</vt:lpstr>
      <vt:lpstr>Schedule!Print_Titles</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Yearly Schedule of Events</dc:title>
  <dc:creator>Vertex42.com</dc:creator>
  <dc:description>(c) 2013-2019 Vertex42 LLC. All Rights Reserved.</dc:description>
  <cp:lastModifiedBy>KAVALIAUSKAS Ramunas</cp:lastModifiedBy>
  <cp:lastPrinted>2022-10-10T18:42:34Z</cp:lastPrinted>
  <dcterms:created xsi:type="dcterms:W3CDTF">2004-08-16T18:44:14Z</dcterms:created>
  <dcterms:modified xsi:type="dcterms:W3CDTF">2022-12-13T13:39:33Z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(c) 2013-2019 Vertex42 LLC</vt:lpwstr>
  </property>
  <property fmtid="{D5CDD505-2E9C-101B-9397-08002B2CF9AE}" pid="3" name="Version">
    <vt:lpwstr>1.2.1</vt:lpwstr>
  </property>
  <property fmtid="{D5CDD505-2E9C-101B-9397-08002B2CF9AE}" pid="4" name="Source">
    <vt:lpwstr>https://www.vertex42.com/calendars/yearly-schedule-of-events.html</vt:lpwstr>
  </property>
</Properties>
</file>